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Documents\Zakázky\Nedvědice_Tišnov\"/>
    </mc:Choice>
  </mc:AlternateContent>
  <bookViews>
    <workbookView xWindow="0" yWindow="0" windowWidth="0" windowHeight="0"/>
  </bookViews>
  <sheets>
    <sheet name="Rekapitulace stavby" sheetId="1" r:id="rId1"/>
    <sheet name="SO 01 - Železniční svršek..." sheetId="2" r:id="rId2"/>
    <sheet name="SO 02.01 - Propustek v km..." sheetId="3" r:id="rId3"/>
    <sheet name="SO 02.02 - Propustek v km..." sheetId="4" r:id="rId4"/>
    <sheet name="SO 02.03 - Propustek v km..." sheetId="5" r:id="rId5"/>
    <sheet name="SO 02.04 - Propustek v km..." sheetId="6" r:id="rId6"/>
    <sheet name="SO 02.05 - Propustek v km..." sheetId="7" r:id="rId7"/>
    <sheet name="SO 02.06 - Propustek v km..." sheetId="8" r:id="rId8"/>
    <sheet name="SO 02.07 - Propustek v km..." sheetId="9" r:id="rId9"/>
    <sheet name="VRN - Vedlejší rozpočtové..." sheetId="10" r:id="rId10"/>
    <sheet name="Seznam figur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01 - Železniční svršek...'!$C$119:$K$193</definedName>
    <definedName name="_xlnm.Print_Area" localSheetId="1">'SO 01 - Železniční svršek...'!$C$107:$K$193</definedName>
    <definedName name="_xlnm.Print_Titles" localSheetId="1">'SO 01 - Železniční svršek...'!$119:$119</definedName>
    <definedName name="_xlnm._FilterDatabase" localSheetId="2" hidden="1">'SO 02.01 - Propustek v km...'!$C$132:$K$227</definedName>
    <definedName name="_xlnm.Print_Area" localSheetId="2">'SO 02.01 - Propustek v km...'!$C$118:$K$227</definedName>
    <definedName name="_xlnm.Print_Titles" localSheetId="2">'SO 02.01 - Propustek v km...'!$132:$132</definedName>
    <definedName name="_xlnm._FilterDatabase" localSheetId="3" hidden="1">'SO 02.02 - Propustek v km...'!$C$132:$K$272</definedName>
    <definedName name="_xlnm.Print_Area" localSheetId="3">'SO 02.02 - Propustek v km...'!$C$118:$K$272</definedName>
    <definedName name="_xlnm.Print_Titles" localSheetId="3">'SO 02.02 - Propustek v km...'!$132:$132</definedName>
    <definedName name="_xlnm._FilterDatabase" localSheetId="4" hidden="1">'SO 02.03 - Propustek v km...'!$C$130:$K$236</definedName>
    <definedName name="_xlnm.Print_Area" localSheetId="4">'SO 02.03 - Propustek v km...'!$C$116:$K$236</definedName>
    <definedName name="_xlnm.Print_Titles" localSheetId="4">'SO 02.03 - Propustek v km...'!$130:$130</definedName>
    <definedName name="_xlnm._FilterDatabase" localSheetId="5" hidden="1">'SO 02.04 - Propustek v km...'!$C$132:$K$282</definedName>
    <definedName name="_xlnm.Print_Area" localSheetId="5">'SO 02.04 - Propustek v km...'!$C$118:$K$282</definedName>
    <definedName name="_xlnm.Print_Titles" localSheetId="5">'SO 02.04 - Propustek v km...'!$132:$132</definedName>
    <definedName name="_xlnm._FilterDatabase" localSheetId="6" hidden="1">'SO 02.05 - Propustek v km...'!$C$133:$K$185</definedName>
    <definedName name="_xlnm.Print_Area" localSheetId="6">'SO 02.05 - Propustek v km...'!$C$119:$K$185</definedName>
    <definedName name="_xlnm.Print_Titles" localSheetId="6">'SO 02.05 - Propustek v km...'!$133:$133</definedName>
    <definedName name="_xlnm._FilterDatabase" localSheetId="7" hidden="1">'SO 02.06 - Propustek v km...'!$C$132:$K$259</definedName>
    <definedName name="_xlnm.Print_Area" localSheetId="7">'SO 02.06 - Propustek v km...'!$C$118:$K$259</definedName>
    <definedName name="_xlnm.Print_Titles" localSheetId="7">'SO 02.06 - Propustek v km...'!$132:$132</definedName>
    <definedName name="_xlnm._FilterDatabase" localSheetId="8" hidden="1">'SO 02.07 - Propustek v km...'!$C$132:$K$262</definedName>
    <definedName name="_xlnm.Print_Area" localSheetId="8">'SO 02.07 - Propustek v km...'!$C$118:$K$262</definedName>
    <definedName name="_xlnm.Print_Titles" localSheetId="8">'SO 02.07 - Propustek v km...'!$132:$132</definedName>
    <definedName name="_xlnm._FilterDatabase" localSheetId="9" hidden="1">'VRN - Vedlejší rozpočtové...'!$C$116:$K$135</definedName>
    <definedName name="_xlnm.Print_Area" localSheetId="9">'VRN - Vedlejší rozpočtové...'!$C$104:$K$135</definedName>
    <definedName name="_xlnm.Print_Titles" localSheetId="9">'VRN - Vedlejší rozpočtové...'!$116:$116</definedName>
    <definedName name="_xlnm.Print_Area" localSheetId="10">'Seznam figur'!$C$4:$G$140</definedName>
    <definedName name="_xlnm.Print_Titles" localSheetId="10">'Seznam figur'!$9:$9</definedName>
  </definedNames>
  <calcPr/>
</workbook>
</file>

<file path=xl/calcChain.xml><?xml version="1.0" encoding="utf-8"?>
<calcChain xmlns="http://schemas.openxmlformats.org/spreadsheetml/2006/main">
  <c i="11" l="1" r="D7"/>
  <c i="10" r="J37"/>
  <c r="J36"/>
  <c i="1" r="AY104"/>
  <c i="10" r="J35"/>
  <c i="1" r="AX104"/>
  <c i="10"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9" r="J39"/>
  <c r="J38"/>
  <c i="1" r="AY103"/>
  <c i="9" r="J37"/>
  <c i="1" r="AX103"/>
  <c i="9" r="BI262"/>
  <c r="BH262"/>
  <c r="BG262"/>
  <c r="BF262"/>
  <c r="T262"/>
  <c r="T261"/>
  <c r="R262"/>
  <c r="R261"/>
  <c r="P262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T241"/>
  <c r="R242"/>
  <c r="R241"/>
  <c r="P242"/>
  <c r="P241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130"/>
  <c r="J19"/>
  <c r="J14"/>
  <c r="J127"/>
  <c r="E7"/>
  <c r="E121"/>
  <c i="8" r="J39"/>
  <c r="J38"/>
  <c i="1" r="AY102"/>
  <c i="8" r="J37"/>
  <c i="1" r="AX102"/>
  <c i="8" r="BI259"/>
  <c r="BH259"/>
  <c r="BG259"/>
  <c r="BF259"/>
  <c r="T259"/>
  <c r="T258"/>
  <c r="R259"/>
  <c r="R258"/>
  <c r="P259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94"/>
  <c r="J19"/>
  <c r="J14"/>
  <c r="J91"/>
  <c r="E7"/>
  <c r="E85"/>
  <c i="7" r="J39"/>
  <c r="J38"/>
  <c i="1" r="AY101"/>
  <c i="7" r="J37"/>
  <c i="1" r="AX101"/>
  <c i="7"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T176"/>
  <c r="T175"/>
  <c r="R177"/>
  <c r="R176"/>
  <c r="R175"/>
  <c r="P177"/>
  <c r="P176"/>
  <c r="P175"/>
  <c r="BI174"/>
  <c r="BH174"/>
  <c r="BG174"/>
  <c r="BF174"/>
  <c r="T174"/>
  <c r="T173"/>
  <c r="R174"/>
  <c r="R173"/>
  <c r="P174"/>
  <c r="P173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T160"/>
  <c r="R161"/>
  <c r="R160"/>
  <c r="P161"/>
  <c r="P160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J131"/>
  <c r="J130"/>
  <c r="F130"/>
  <c r="F128"/>
  <c r="E126"/>
  <c r="J94"/>
  <c r="J93"/>
  <c r="F93"/>
  <c r="F91"/>
  <c r="E89"/>
  <c r="J20"/>
  <c r="E20"/>
  <c r="F131"/>
  <c r="J19"/>
  <c r="J14"/>
  <c r="J128"/>
  <c r="E7"/>
  <c r="E85"/>
  <c i="6" r="J39"/>
  <c r="J38"/>
  <c i="1" r="AY100"/>
  <c i="6" r="J37"/>
  <c i="1" r="AX100"/>
  <c i="6" r="BI282"/>
  <c r="BH282"/>
  <c r="BG282"/>
  <c r="BF282"/>
  <c r="T282"/>
  <c r="T281"/>
  <c r="R282"/>
  <c r="R281"/>
  <c r="P282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4"/>
  <c r="BH274"/>
  <c r="BG274"/>
  <c r="BF274"/>
  <c r="T274"/>
  <c r="R274"/>
  <c r="P274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40"/>
  <c r="BH240"/>
  <c r="BG240"/>
  <c r="BF240"/>
  <c r="T240"/>
  <c r="T239"/>
  <c r="R240"/>
  <c r="R239"/>
  <c r="P240"/>
  <c r="P239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94"/>
  <c r="J19"/>
  <c r="J14"/>
  <c r="J127"/>
  <c r="E7"/>
  <c r="E121"/>
  <c i="5" r="J39"/>
  <c r="J38"/>
  <c i="1" r="AY99"/>
  <c i="5" r="J37"/>
  <c i="1" r="AX99"/>
  <c i="5" r="BI236"/>
  <c r="BH236"/>
  <c r="BG236"/>
  <c r="BF236"/>
  <c r="T236"/>
  <c r="T235"/>
  <c r="T234"/>
  <c r="R236"/>
  <c r="R235"/>
  <c r="R234"/>
  <c r="P236"/>
  <c r="P235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T227"/>
  <c r="R228"/>
  <c r="R227"/>
  <c r="P228"/>
  <c r="P227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J128"/>
  <c r="J127"/>
  <c r="F127"/>
  <c r="F125"/>
  <c r="E123"/>
  <c r="J94"/>
  <c r="J93"/>
  <c r="F93"/>
  <c r="F91"/>
  <c r="E89"/>
  <c r="J20"/>
  <c r="E20"/>
  <c r="F128"/>
  <c r="J19"/>
  <c r="J14"/>
  <c r="J125"/>
  <c r="E7"/>
  <c r="E119"/>
  <c i="4" r="J39"/>
  <c r="J38"/>
  <c i="1" r="AY98"/>
  <c i="4" r="J37"/>
  <c i="1" r="AX98"/>
  <c i="4" r="BI272"/>
  <c r="BH272"/>
  <c r="BG272"/>
  <c r="BF272"/>
  <c r="T272"/>
  <c r="T271"/>
  <c r="R272"/>
  <c r="R271"/>
  <c r="P272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T251"/>
  <c r="R252"/>
  <c r="R251"/>
  <c r="P252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130"/>
  <c r="J19"/>
  <c r="J14"/>
  <c r="J127"/>
  <c r="E7"/>
  <c r="E85"/>
  <c i="3" r="J39"/>
  <c r="J38"/>
  <c i="1" r="AY97"/>
  <c i="3" r="J37"/>
  <c i="1" r="AX97"/>
  <c i="3" r="BI227"/>
  <c r="BH227"/>
  <c r="BG227"/>
  <c r="BF227"/>
  <c r="T227"/>
  <c r="T226"/>
  <c r="R227"/>
  <c r="R226"/>
  <c r="P227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88"/>
  <c r="BH188"/>
  <c r="BG188"/>
  <c r="BF188"/>
  <c r="T188"/>
  <c r="R188"/>
  <c r="P188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4"/>
  <c r="J93"/>
  <c r="F93"/>
  <c r="F91"/>
  <c r="E89"/>
  <c r="J20"/>
  <c r="E20"/>
  <c r="F130"/>
  <c r="J19"/>
  <c r="J14"/>
  <c r="J91"/>
  <c r="E7"/>
  <c r="E121"/>
  <c i="2" r="J37"/>
  <c r="J36"/>
  <c i="1" r="AY95"/>
  <c i="2" r="J35"/>
  <c i="1" r="AX95"/>
  <c i="2" r="BI192"/>
  <c r="BH192"/>
  <c r="BG192"/>
  <c r="BF192"/>
  <c r="T192"/>
  <c r="T191"/>
  <c r="R192"/>
  <c r="R191"/>
  <c r="P192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" r="L90"/>
  <c r="AM90"/>
  <c r="AM89"/>
  <c r="L89"/>
  <c r="AM87"/>
  <c r="L87"/>
  <c r="L85"/>
  <c r="L84"/>
  <c i="10" r="BK134"/>
  <c r="BK132"/>
  <c r="J130"/>
  <c r="J128"/>
  <c r="BK126"/>
  <c r="J125"/>
  <c r="BK123"/>
  <c r="J122"/>
  <c r="J121"/>
  <c r="BK120"/>
  <c r="J119"/>
  <c i="9" r="BK262"/>
  <c r="J262"/>
  <c r="J259"/>
  <c r="J252"/>
  <c r="BK245"/>
  <c r="J239"/>
  <c r="J237"/>
  <c r="BK233"/>
  <c r="J228"/>
  <c r="J225"/>
  <c r="BK216"/>
  <c r="BK214"/>
  <c r="J210"/>
  <c r="J206"/>
  <c r="BK204"/>
  <c r="J201"/>
  <c r="J199"/>
  <c r="J194"/>
  <c r="BK182"/>
  <c r="BK178"/>
  <c r="BK174"/>
  <c r="BK163"/>
  <c r="BK159"/>
  <c r="J157"/>
  <c r="BK155"/>
  <c r="BK146"/>
  <c r="BK136"/>
  <c i="8" r="BK259"/>
  <c r="J259"/>
  <c r="J256"/>
  <c r="BK251"/>
  <c r="J246"/>
  <c r="BK244"/>
  <c r="J242"/>
  <c r="J236"/>
  <c r="BK233"/>
  <c r="BK232"/>
  <c r="BK227"/>
  <c r="J223"/>
  <c r="BK219"/>
  <c r="J215"/>
  <c r="BK203"/>
  <c r="J201"/>
  <c r="J184"/>
  <c r="J180"/>
  <c r="J178"/>
  <c r="BK162"/>
  <c r="J160"/>
  <c r="J156"/>
  <c r="BK152"/>
  <c r="BK147"/>
  <c r="BK142"/>
  <c r="BK138"/>
  <c r="J136"/>
  <c i="7" r="J185"/>
  <c r="BK181"/>
  <c r="J180"/>
  <c r="J177"/>
  <c r="BK169"/>
  <c r="J168"/>
  <c r="BK164"/>
  <c r="J163"/>
  <c r="BK159"/>
  <c r="BK156"/>
  <c r="J153"/>
  <c r="BK151"/>
  <c r="J147"/>
  <c r="BK143"/>
  <c r="J142"/>
  <c i="6" r="J278"/>
  <c r="BK269"/>
  <c r="BK268"/>
  <c r="J266"/>
  <c r="BK262"/>
  <c r="BK260"/>
  <c r="BK254"/>
  <c r="J240"/>
  <c r="J235"/>
  <c r="J227"/>
  <c r="BK222"/>
  <c r="J220"/>
  <c r="BK204"/>
  <c r="BK200"/>
  <c r="J188"/>
  <c r="J183"/>
  <c r="BK181"/>
  <c r="J179"/>
  <c r="BK166"/>
  <c r="J162"/>
  <c r="BK156"/>
  <c r="J154"/>
  <c r="J150"/>
  <c r="J145"/>
  <c r="J141"/>
  <c r="BK140"/>
  <c r="J138"/>
  <c r="BK136"/>
  <c i="5" r="BK236"/>
  <c r="BK232"/>
  <c r="BK231"/>
  <c r="BK223"/>
  <c r="BK221"/>
  <c r="J219"/>
  <c r="BK217"/>
  <c r="J215"/>
  <c r="J213"/>
  <c r="BK195"/>
  <c r="BK194"/>
  <c r="J192"/>
  <c r="BK186"/>
  <c r="J184"/>
  <c r="J169"/>
  <c r="BK165"/>
  <c r="BK157"/>
  <c r="J154"/>
  <c r="J148"/>
  <c r="J146"/>
  <c r="J140"/>
  <c r="BK136"/>
  <c r="J135"/>
  <c i="4" r="BK265"/>
  <c r="J263"/>
  <c r="J247"/>
  <c r="BK243"/>
  <c r="J238"/>
  <c r="BK235"/>
  <c r="J233"/>
  <c r="BK227"/>
  <c r="BK221"/>
  <c r="BK219"/>
  <c r="J217"/>
  <c r="BK215"/>
  <c r="J213"/>
  <c r="J207"/>
  <c r="J205"/>
  <c r="BK203"/>
  <c r="BK195"/>
  <c r="J192"/>
  <c r="BK176"/>
  <c r="J174"/>
  <c r="BK170"/>
  <c r="J165"/>
  <c r="J153"/>
  <c r="J150"/>
  <c r="BK148"/>
  <c r="BK136"/>
  <c i="3" r="BK225"/>
  <c r="BK217"/>
  <c r="J213"/>
  <c r="BK200"/>
  <c r="J198"/>
  <c r="BK195"/>
  <c r="J193"/>
  <c r="J182"/>
  <c r="BK176"/>
  <c r="J174"/>
  <c r="BK171"/>
  <c r="J169"/>
  <c r="J167"/>
  <c r="J160"/>
  <c r="J158"/>
  <c r="J156"/>
  <c r="J152"/>
  <c r="J146"/>
  <c r="BK139"/>
  <c i="2" r="J192"/>
  <c r="J189"/>
  <c r="BK187"/>
  <c r="BK186"/>
  <c r="J185"/>
  <c r="BK175"/>
  <c r="BK163"/>
  <c r="J148"/>
  <c i="1" r="AS96"/>
  <c i="10" r="F36"/>
  <c i="9" r="J254"/>
  <c r="BK252"/>
  <c r="BK242"/>
  <c r="BK228"/>
  <c r="BK225"/>
  <c r="J223"/>
  <c r="BK221"/>
  <c r="J212"/>
  <c r="J209"/>
  <c r="J208"/>
  <c r="BK202"/>
  <c r="J197"/>
  <c r="BK194"/>
  <c r="J188"/>
  <c r="J178"/>
  <c r="BK176"/>
  <c r="J176"/>
  <c r="J174"/>
  <c r="BK172"/>
  <c r="BK167"/>
  <c r="BK165"/>
  <c r="BK157"/>
  <c r="J155"/>
  <c r="J150"/>
  <c r="J148"/>
  <c r="J144"/>
  <c r="BK140"/>
  <c r="BK138"/>
  <c i="8" r="J212"/>
  <c r="J209"/>
  <c r="J203"/>
  <c r="BK201"/>
  <c r="J199"/>
  <c r="BK193"/>
  <c r="J189"/>
  <c r="BK188"/>
  <c r="J169"/>
  <c r="J165"/>
  <c r="J151"/>
  <c r="BK149"/>
  <c r="J147"/>
  <c r="J146"/>
  <c r="BK144"/>
  <c r="J142"/>
  <c r="J141"/>
  <c i="7" r="J183"/>
  <c r="BK182"/>
  <c r="J181"/>
  <c r="J174"/>
  <c r="J172"/>
  <c r="J170"/>
  <c r="J169"/>
  <c r="BK166"/>
  <c r="J165"/>
  <c r="BK161"/>
  <c r="J157"/>
  <c r="J156"/>
  <c r="BK154"/>
  <c r="J151"/>
  <c r="J146"/>
  <c r="BK145"/>
  <c r="BK142"/>
  <c r="BK140"/>
  <c r="J139"/>
  <c r="BK138"/>
  <c i="6" r="J280"/>
  <c r="BK279"/>
  <c r="BK278"/>
  <c r="J274"/>
  <c r="J268"/>
  <c r="BK258"/>
  <c r="BK256"/>
  <c r="J252"/>
  <c r="BK248"/>
  <c r="J243"/>
  <c r="BK240"/>
  <c r="BK233"/>
  <c r="J231"/>
  <c r="BK227"/>
  <c r="BK218"/>
  <c r="J214"/>
  <c r="BK212"/>
  <c r="J204"/>
  <c r="BK196"/>
  <c r="J192"/>
  <c r="BK179"/>
  <c r="J177"/>
  <c r="J175"/>
  <c r="J173"/>
  <c r="BK160"/>
  <c r="BK158"/>
  <c r="J156"/>
  <c r="BK154"/>
  <c r="J152"/>
  <c r="BK145"/>
  <c i="5" r="J236"/>
  <c r="BK233"/>
  <c r="J232"/>
  <c r="BK228"/>
  <c r="BK219"/>
  <c r="J217"/>
  <c r="BK215"/>
  <c r="BK208"/>
  <c r="J204"/>
  <c r="J195"/>
  <c r="BK189"/>
  <c r="J186"/>
  <c r="BK184"/>
  <c r="BK180"/>
  <c r="BK174"/>
  <c r="BK169"/>
  <c r="BK168"/>
  <c r="BK161"/>
  <c r="J157"/>
  <c r="BK152"/>
  <c r="BK144"/>
  <c r="BK133"/>
  <c i="4" r="BK272"/>
  <c r="J272"/>
  <c r="BK270"/>
  <c r="J269"/>
  <c r="BK268"/>
  <c r="J265"/>
  <c r="BK261"/>
  <c r="J257"/>
  <c r="BK255"/>
  <c r="J249"/>
  <c r="BK238"/>
  <c r="BK229"/>
  <c r="BK228"/>
  <c r="J227"/>
  <c r="J219"/>
  <c r="BK214"/>
  <c r="BK213"/>
  <c r="J211"/>
  <c r="J209"/>
  <c r="J203"/>
  <c r="BK197"/>
  <c r="BK186"/>
  <c r="J180"/>
  <c r="BK174"/>
  <c r="BK167"/>
  <c r="BK161"/>
  <c r="BK157"/>
  <c r="BK150"/>
  <c r="J148"/>
  <c r="BK146"/>
  <c r="J136"/>
  <c i="3" r="BK224"/>
  <c r="J217"/>
  <c r="BK211"/>
  <c r="BK193"/>
  <c r="J188"/>
  <c r="BK182"/>
  <c r="J178"/>
  <c r="J154"/>
  <c r="BK150"/>
  <c r="BK142"/>
  <c r="J140"/>
  <c r="J139"/>
  <c r="BK138"/>
  <c i="2" r="BK192"/>
  <c r="J186"/>
  <c r="J175"/>
  <c r="BK167"/>
  <c r="J147"/>
  <c r="J145"/>
  <c r="J141"/>
  <c r="J139"/>
  <c r="J126"/>
  <c i="10" r="F35"/>
  <c i="9" r="BK260"/>
  <c r="BK259"/>
  <c r="J258"/>
  <c r="BK254"/>
  <c r="BK250"/>
  <c r="BK247"/>
  <c r="J242"/>
  <c r="BK223"/>
  <c r="J216"/>
  <c r="J214"/>
  <c r="BK210"/>
  <c r="BK209"/>
  <c r="BK206"/>
  <c r="J204"/>
  <c r="BK201"/>
  <c r="BK199"/>
  <c r="BK188"/>
  <c r="J182"/>
  <c r="BK169"/>
  <c r="J165"/>
  <c r="J163"/>
  <c r="J159"/>
  <c r="BK150"/>
  <c r="J146"/>
  <c r="BK142"/>
  <c r="J140"/>
  <c r="J138"/>
  <c r="J136"/>
  <c i="8" r="BK257"/>
  <c r="J255"/>
  <c r="J251"/>
  <c r="BK249"/>
  <c r="BK246"/>
  <c r="BK236"/>
  <c r="BK229"/>
  <c r="J227"/>
  <c r="J217"/>
  <c r="BK215"/>
  <c r="J214"/>
  <c r="BK198"/>
  <c r="J197"/>
  <c r="J193"/>
  <c r="BK189"/>
  <c r="J188"/>
  <c r="BK184"/>
  <c r="BK178"/>
  <c r="BK177"/>
  <c r="BK175"/>
  <c r="J171"/>
  <c r="BK169"/>
  <c r="BK167"/>
  <c r="J162"/>
  <c r="BK160"/>
  <c r="BK158"/>
  <c r="BK156"/>
  <c r="J152"/>
  <c r="BK151"/>
  <c r="J149"/>
  <c r="BK140"/>
  <c r="BK136"/>
  <c i="7" r="BK174"/>
  <c r="BK170"/>
  <c r="BK168"/>
  <c r="BK167"/>
  <c r="J166"/>
  <c r="BK165"/>
  <c r="J164"/>
  <c r="BK163"/>
  <c r="J161"/>
  <c r="J159"/>
  <c r="BK157"/>
  <c r="J155"/>
  <c r="J154"/>
  <c r="BK153"/>
  <c r="J143"/>
  <c r="J137"/>
  <c i="6" r="BK282"/>
  <c r="J282"/>
  <c r="BK280"/>
  <c r="J279"/>
  <c r="J264"/>
  <c r="J262"/>
  <c r="J260"/>
  <c r="J259"/>
  <c r="J258"/>
  <c r="J254"/>
  <c r="J248"/>
  <c r="BK243"/>
  <c r="BK231"/>
  <c r="BK229"/>
  <c r="J218"/>
  <c r="BK214"/>
  <c r="J213"/>
  <c r="J212"/>
  <c r="BK208"/>
  <c r="J196"/>
  <c r="BK192"/>
  <c r="BK185"/>
  <c r="BK183"/>
  <c r="BK177"/>
  <c r="BK173"/>
  <c r="J166"/>
  <c r="BK162"/>
  <c r="J158"/>
  <c r="BK152"/>
  <c i="5" r="J221"/>
  <c r="BK213"/>
  <c r="J208"/>
  <c r="BK204"/>
  <c r="J194"/>
  <c r="BK192"/>
  <c r="J191"/>
  <c r="J180"/>
  <c r="BK172"/>
  <c r="BK163"/>
  <c r="BK150"/>
  <c r="BK148"/>
  <c r="BK146"/>
  <c r="J144"/>
  <c r="BK140"/>
  <c r="J138"/>
  <c i="4" r="J268"/>
  <c r="J261"/>
  <c r="BK252"/>
  <c r="BK249"/>
  <c r="J235"/>
  <c r="J231"/>
  <c r="J229"/>
  <c r="BK205"/>
  <c r="J197"/>
  <c r="BK192"/>
  <c r="BK180"/>
  <c r="J172"/>
  <c r="J167"/>
  <c r="BK163"/>
  <c r="J161"/>
  <c r="J157"/>
  <c r="J155"/>
  <c r="J146"/>
  <c r="BK144"/>
  <c r="BK142"/>
  <c r="J140"/>
  <c r="BK138"/>
  <c i="3" r="J227"/>
  <c r="BK223"/>
  <c r="J219"/>
  <c r="J215"/>
  <c r="BK213"/>
  <c r="BK207"/>
  <c r="J205"/>
  <c r="J201"/>
  <c r="J180"/>
  <c r="BK178"/>
  <c r="J177"/>
  <c r="BK169"/>
  <c r="BK167"/>
  <c r="J163"/>
  <c r="BK160"/>
  <c r="BK158"/>
  <c r="BK154"/>
  <c r="BK152"/>
  <c r="J150"/>
  <c r="BK146"/>
  <c r="J142"/>
  <c r="BK136"/>
  <c i="2" r="BK189"/>
  <c r="J187"/>
  <c r="J172"/>
  <c r="BK165"/>
  <c r="J161"/>
  <c r="J156"/>
  <c r="J154"/>
  <c r="BK153"/>
  <c r="J151"/>
  <c r="BK148"/>
  <c r="BK145"/>
  <c r="BK144"/>
  <c r="BK141"/>
  <c r="BK139"/>
  <c r="BK137"/>
  <c r="BK136"/>
  <c r="BK126"/>
  <c r="BK123"/>
  <c i="10" r="J134"/>
  <c r="J132"/>
  <c r="BK130"/>
  <c r="BK128"/>
  <c r="J126"/>
  <c r="BK125"/>
  <c r="J123"/>
  <c r="BK122"/>
  <c r="BK121"/>
  <c r="J120"/>
  <c r="BK119"/>
  <c i="9" r="J260"/>
  <c r="BK258"/>
  <c r="J250"/>
  <c r="J247"/>
  <c r="J245"/>
  <c r="BK239"/>
  <c r="BK237"/>
  <c r="J233"/>
  <c r="J221"/>
  <c r="BK212"/>
  <c r="BK208"/>
  <c r="J202"/>
  <c r="BK197"/>
  <c r="J172"/>
  <c r="J169"/>
  <c r="J167"/>
  <c r="BK148"/>
  <c r="BK144"/>
  <c r="J142"/>
  <c i="8" r="J257"/>
  <c r="BK256"/>
  <c r="BK255"/>
  <c r="J249"/>
  <c r="J244"/>
  <c r="BK242"/>
  <c r="J233"/>
  <c r="J232"/>
  <c r="J229"/>
  <c r="BK223"/>
  <c r="J219"/>
  <c r="BK217"/>
  <c r="BK214"/>
  <c r="BK212"/>
  <c r="BK209"/>
  <c r="BK199"/>
  <c r="J198"/>
  <c r="BK197"/>
  <c r="BK180"/>
  <c r="J177"/>
  <c r="J175"/>
  <c r="BK171"/>
  <c r="J167"/>
  <c r="BK165"/>
  <c r="J158"/>
  <c r="BK146"/>
  <c r="J144"/>
  <c r="BK141"/>
  <c r="J140"/>
  <c r="J138"/>
  <c i="7" r="BK185"/>
  <c r="BK183"/>
  <c r="J182"/>
  <c r="BK180"/>
  <c r="BK177"/>
  <c r="BK172"/>
  <c r="J167"/>
  <c r="BK155"/>
  <c r="BK147"/>
  <c r="BK146"/>
  <c r="J145"/>
  <c r="J140"/>
  <c r="BK139"/>
  <c r="J138"/>
  <c r="BK137"/>
  <c i="6" r="BK274"/>
  <c r="J269"/>
  <c r="BK266"/>
  <c r="BK264"/>
  <c r="BK259"/>
  <c r="J256"/>
  <c r="BK252"/>
  <c r="BK235"/>
  <c r="J233"/>
  <c r="J229"/>
  <c r="J222"/>
  <c r="BK220"/>
  <c r="BK213"/>
  <c r="J208"/>
  <c r="J200"/>
  <c r="BK188"/>
  <c r="J185"/>
  <c r="J181"/>
  <c r="BK175"/>
  <c r="J160"/>
  <c r="BK150"/>
  <c r="BK141"/>
  <c r="J140"/>
  <c r="BK138"/>
  <c r="J136"/>
  <c i="5" r="J233"/>
  <c r="J231"/>
  <c r="J228"/>
  <c r="J223"/>
  <c r="BK191"/>
  <c r="J189"/>
  <c r="J174"/>
  <c r="J172"/>
  <c r="J168"/>
  <c r="J165"/>
  <c r="J163"/>
  <c r="J161"/>
  <c r="BK154"/>
  <c r="J152"/>
  <c r="J150"/>
  <c r="BK138"/>
  <c r="J136"/>
  <c r="BK135"/>
  <c r="J133"/>
  <c i="4" r="J270"/>
  <c r="BK269"/>
  <c r="BK263"/>
  <c r="BK257"/>
  <c r="J255"/>
  <c r="J252"/>
  <c r="BK247"/>
  <c r="J243"/>
  <c r="BK233"/>
  <c r="BK231"/>
  <c r="J228"/>
  <c r="J221"/>
  <c r="BK217"/>
  <c r="J215"/>
  <c r="J214"/>
  <c r="BK211"/>
  <c r="BK209"/>
  <c r="BK207"/>
  <c r="J195"/>
  <c r="J186"/>
  <c r="J176"/>
  <c r="BK172"/>
  <c r="J170"/>
  <c r="BK165"/>
  <c r="J163"/>
  <c r="BK155"/>
  <c r="BK153"/>
  <c r="J144"/>
  <c r="J142"/>
  <c r="BK140"/>
  <c r="J138"/>
  <c i="3" r="BK227"/>
  <c r="J225"/>
  <c r="J224"/>
  <c r="J223"/>
  <c r="BK219"/>
  <c r="BK215"/>
  <c r="J211"/>
  <c r="J207"/>
  <c r="BK205"/>
  <c r="BK201"/>
  <c r="J200"/>
  <c r="BK198"/>
  <c r="J195"/>
  <c r="BK188"/>
  <c r="BK180"/>
  <c r="BK177"/>
  <c r="J176"/>
  <c r="BK174"/>
  <c r="J171"/>
  <c r="BK163"/>
  <c r="BK156"/>
  <c r="BK140"/>
  <c r="J138"/>
  <c r="J136"/>
  <c i="2" r="BK185"/>
  <c r="BK172"/>
  <c r="J167"/>
  <c r="J165"/>
  <c r="J163"/>
  <c r="BK161"/>
  <c r="BK156"/>
  <c r="BK154"/>
  <c r="J153"/>
  <c r="BK151"/>
  <c r="BK147"/>
  <c r="J144"/>
  <c r="J137"/>
  <c r="J136"/>
  <c r="J123"/>
  <c l="1" r="R122"/>
  <c r="R121"/>
  <c r="R120"/>
  <c r="R166"/>
  <c i="3" r="P135"/>
  <c r="P162"/>
  <c r="P173"/>
  <c r="P179"/>
  <c r="BK192"/>
  <c r="J192"/>
  <c r="J104"/>
  <c r="R192"/>
  <c r="P197"/>
  <c r="R210"/>
  <c r="R209"/>
  <c r="P222"/>
  <c r="P221"/>
  <c i="4" r="T135"/>
  <c r="T169"/>
  <c r="T194"/>
  <c r="T216"/>
  <c r="T226"/>
  <c r="T237"/>
  <c r="BK254"/>
  <c r="BK253"/>
  <c r="J253"/>
  <c r="J107"/>
  <c r="T267"/>
  <c r="T266"/>
  <c i="5" r="BK132"/>
  <c r="BK156"/>
  <c r="J156"/>
  <c r="J100"/>
  <c r="T156"/>
  <c r="P167"/>
  <c r="BK183"/>
  <c r="J183"/>
  <c r="J103"/>
  <c r="BK193"/>
  <c r="J193"/>
  <c r="J104"/>
  <c r="BK212"/>
  <c r="J212"/>
  <c r="J105"/>
  <c r="P230"/>
  <c i="6" r="BK135"/>
  <c r="BK172"/>
  <c r="J172"/>
  <c r="J101"/>
  <c r="T172"/>
  <c r="T187"/>
  <c r="BK226"/>
  <c r="J226"/>
  <c r="J104"/>
  <c r="P242"/>
  <c r="P241"/>
  <c r="P257"/>
  <c r="BK277"/>
  <c i="7" r="BK136"/>
  <c r="BK144"/>
  <c r="J144"/>
  <c r="J101"/>
  <c r="BK152"/>
  <c r="J152"/>
  <c r="J102"/>
  <c r="R162"/>
  <c r="BK179"/>
  <c r="J179"/>
  <c r="J111"/>
  <c i="8" r="T135"/>
  <c r="BK179"/>
  <c r="J179"/>
  <c r="J102"/>
  <c r="BK200"/>
  <c r="J200"/>
  <c r="J103"/>
  <c r="BK211"/>
  <c r="J211"/>
  <c r="J104"/>
  <c r="T211"/>
  <c r="R216"/>
  <c r="P231"/>
  <c r="R243"/>
  <c r="R235"/>
  <c r="T254"/>
  <c r="T253"/>
  <c i="9" r="BK135"/>
  <c r="BK171"/>
  <c r="J171"/>
  <c r="J101"/>
  <c r="BK196"/>
  <c r="J196"/>
  <c r="J102"/>
  <c r="BK211"/>
  <c r="J211"/>
  <c r="J103"/>
  <c r="T211"/>
  <c r="R220"/>
  <c r="T227"/>
  <c r="P244"/>
  <c r="P243"/>
  <c r="T244"/>
  <c r="T243"/>
  <c r="P257"/>
  <c r="P256"/>
  <c r="T257"/>
  <c r="T256"/>
  <c i="2" r="T122"/>
  <c r="T121"/>
  <c r="P166"/>
  <c i="3" r="T135"/>
  <c r="T162"/>
  <c r="BK179"/>
  <c r="J179"/>
  <c r="J103"/>
  <c r="BK197"/>
  <c r="J197"/>
  <c r="J105"/>
  <c r="T197"/>
  <c r="P210"/>
  <c r="P209"/>
  <c r="BK222"/>
  <c i="4" r="R135"/>
  <c r="P169"/>
  <c r="P194"/>
  <c r="BK226"/>
  <c r="J226"/>
  <c r="J104"/>
  <c r="BK237"/>
  <c r="J237"/>
  <c r="J105"/>
  <c r="P254"/>
  <c r="P253"/>
  <c r="BK267"/>
  <c r="J267"/>
  <c r="J110"/>
  <c i="5" r="P132"/>
  <c r="R156"/>
  <c r="BK171"/>
  <c r="J171"/>
  <c r="J102"/>
  <c r="P171"/>
  <c r="R183"/>
  <c r="P193"/>
  <c r="P212"/>
  <c r="BK230"/>
  <c r="J230"/>
  <c r="J107"/>
  <c i="6" r="P135"/>
  <c r="P172"/>
  <c r="P187"/>
  <c r="P217"/>
  <c r="P226"/>
  <c r="R242"/>
  <c r="R241"/>
  <c r="R257"/>
  <c r="R277"/>
  <c r="R276"/>
  <c i="7" r="R136"/>
  <c r="R144"/>
  <c r="R152"/>
  <c r="T162"/>
  <c r="P179"/>
  <c r="P178"/>
  <c i="8" r="BK135"/>
  <c r="J135"/>
  <c r="J100"/>
  <c r="BK164"/>
  <c r="J164"/>
  <c r="J101"/>
  <c r="T164"/>
  <c r="R179"/>
  <c r="T200"/>
  <c r="BK216"/>
  <c r="J216"/>
  <c r="J105"/>
  <c r="BK231"/>
  <c r="J231"/>
  <c r="J106"/>
  <c r="P243"/>
  <c r="P235"/>
  <c r="BK254"/>
  <c r="J254"/>
  <c r="J110"/>
  <c i="9" r="T135"/>
  <c r="T171"/>
  <c r="R196"/>
  <c r="R211"/>
  <c r="BK227"/>
  <c r="J227"/>
  <c r="J105"/>
  <c i="2" r="P122"/>
  <c r="P121"/>
  <c r="P120"/>
  <c i="1" r="AU95"/>
  <c i="2" r="T166"/>
  <c i="3" r="BK135"/>
  <c r="J135"/>
  <c r="J100"/>
  <c r="BK162"/>
  <c r="J162"/>
  <c r="J101"/>
  <c r="BK173"/>
  <c r="J173"/>
  <c r="J102"/>
  <c r="R173"/>
  <c r="R179"/>
  <c r="T192"/>
  <c r="BK210"/>
  <c r="BK209"/>
  <c r="J209"/>
  <c r="J107"/>
  <c r="R222"/>
  <c r="R221"/>
  <c i="4" r="P135"/>
  <c r="R169"/>
  <c r="R194"/>
  <c r="P216"/>
  <c r="P226"/>
  <c r="P237"/>
  <c r="T254"/>
  <c r="T253"/>
  <c r="P267"/>
  <c r="P266"/>
  <c i="5" r="T132"/>
  <c r="BK167"/>
  <c r="J167"/>
  <c r="J101"/>
  <c r="T167"/>
  <c r="R171"/>
  <c r="P183"/>
  <c r="R193"/>
  <c r="R212"/>
  <c r="R230"/>
  <c i="6" r="R135"/>
  <c r="BK187"/>
  <c r="J187"/>
  <c r="J102"/>
  <c r="BK217"/>
  <c r="J217"/>
  <c r="J103"/>
  <c r="R217"/>
  <c r="R226"/>
  <c r="BK242"/>
  <c r="J242"/>
  <c r="J107"/>
  <c r="BK257"/>
  <c r="J257"/>
  <c r="J108"/>
  <c r="P277"/>
  <c r="P276"/>
  <c i="7" r="P136"/>
  <c r="P144"/>
  <c r="P152"/>
  <c r="P162"/>
  <c r="R179"/>
  <c r="R178"/>
  <c i="8" r="R135"/>
  <c r="P164"/>
  <c r="T179"/>
  <c r="P200"/>
  <c r="P211"/>
  <c r="T216"/>
  <c r="T231"/>
  <c r="BK243"/>
  <c r="J243"/>
  <c r="J108"/>
  <c r="R254"/>
  <c r="R253"/>
  <c i="9" r="P135"/>
  <c r="P171"/>
  <c r="T196"/>
  <c r="BK220"/>
  <c r="J220"/>
  <c r="J104"/>
  <c r="T220"/>
  <c r="R227"/>
  <c r="BK244"/>
  <c r="J244"/>
  <c r="J108"/>
  <c i="2" r="BK122"/>
  <c r="J122"/>
  <c r="J98"/>
  <c r="BK166"/>
  <c r="J166"/>
  <c r="J99"/>
  <c i="3" r="R135"/>
  <c r="R162"/>
  <c r="T173"/>
  <c r="T179"/>
  <c r="P192"/>
  <c r="R197"/>
  <c r="T210"/>
  <c r="T209"/>
  <c r="T222"/>
  <c r="T221"/>
  <c i="4" r="BK135"/>
  <c r="J135"/>
  <c r="J100"/>
  <c r="BK169"/>
  <c r="J169"/>
  <c r="J101"/>
  <c r="BK194"/>
  <c r="J194"/>
  <c r="J102"/>
  <c r="BK216"/>
  <c r="J216"/>
  <c r="J103"/>
  <c r="R216"/>
  <c r="R226"/>
  <c r="R237"/>
  <c r="R254"/>
  <c r="R253"/>
  <c r="R267"/>
  <c r="R266"/>
  <c i="5" r="R132"/>
  <c r="R131"/>
  <c r="P156"/>
  <c r="R167"/>
  <c r="T171"/>
  <c r="T183"/>
  <c r="T193"/>
  <c r="T212"/>
  <c r="T230"/>
  <c i="6" r="T135"/>
  <c r="R172"/>
  <c r="R187"/>
  <c r="T217"/>
  <c r="T226"/>
  <c r="T242"/>
  <c r="T241"/>
  <c r="T257"/>
  <c r="T277"/>
  <c r="T276"/>
  <c i="7" r="T136"/>
  <c r="T144"/>
  <c r="T152"/>
  <c r="BK162"/>
  <c r="J162"/>
  <c r="J105"/>
  <c r="T179"/>
  <c r="T178"/>
  <c i="8" r="P135"/>
  <c r="R164"/>
  <c r="P179"/>
  <c r="R200"/>
  <c r="R211"/>
  <c r="P216"/>
  <c r="R231"/>
  <c r="T243"/>
  <c r="T235"/>
  <c r="P254"/>
  <c r="P253"/>
  <c i="9" r="R135"/>
  <c r="R134"/>
  <c r="R171"/>
  <c r="P196"/>
  <c r="P211"/>
  <c r="P220"/>
  <c r="P227"/>
  <c r="R244"/>
  <c r="R243"/>
  <c r="BK257"/>
  <c r="J257"/>
  <c r="J110"/>
  <c r="R257"/>
  <c r="R256"/>
  <c i="10" r="BK118"/>
  <c r="J118"/>
  <c r="J97"/>
  <c r="P118"/>
  <c r="P117"/>
  <c i="1" r="AU104"/>
  <c i="10" r="R118"/>
  <c r="R117"/>
  <c r="T118"/>
  <c r="T117"/>
  <c i="2" r="E85"/>
  <c r="F92"/>
  <c r="BE123"/>
  <c r="BE139"/>
  <c r="BE141"/>
  <c r="BE187"/>
  <c i="3" r="E85"/>
  <c r="BE142"/>
  <c r="BE146"/>
  <c r="BE150"/>
  <c r="BE152"/>
  <c r="BE160"/>
  <c r="BE211"/>
  <c r="BE215"/>
  <c r="BK226"/>
  <c r="J226"/>
  <c r="J111"/>
  <c i="4" r="F94"/>
  <c r="BE146"/>
  <c r="BE148"/>
  <c r="BE180"/>
  <c r="BE203"/>
  <c r="BE229"/>
  <c r="BE235"/>
  <c r="BE257"/>
  <c r="BE263"/>
  <c r="BE265"/>
  <c i="5" r="E85"/>
  <c r="BE136"/>
  <c r="BE138"/>
  <c r="BE144"/>
  <c r="BE146"/>
  <c r="BE180"/>
  <c r="BE184"/>
  <c r="BE195"/>
  <c r="BE204"/>
  <c r="BE208"/>
  <c r="BE213"/>
  <c r="BE217"/>
  <c r="BE219"/>
  <c r="BE231"/>
  <c r="BK227"/>
  <c r="J227"/>
  <c r="J106"/>
  <c r="BK235"/>
  <c r="J235"/>
  <c r="J109"/>
  <c i="6" r="E85"/>
  <c r="J91"/>
  <c r="F130"/>
  <c r="BE152"/>
  <c r="BE156"/>
  <c r="BE160"/>
  <c r="BE175"/>
  <c r="BE177"/>
  <c r="BE183"/>
  <c r="BE192"/>
  <c r="BE200"/>
  <c r="BE214"/>
  <c r="BE259"/>
  <c r="BE278"/>
  <c r="BK281"/>
  <c r="J281"/>
  <c r="J111"/>
  <c i="7" r="F94"/>
  <c r="BE142"/>
  <c r="BE153"/>
  <c r="BE159"/>
  <c r="BE161"/>
  <c r="BE163"/>
  <c r="BE166"/>
  <c r="BE168"/>
  <c r="BE169"/>
  <c r="BE185"/>
  <c i="8" r="J127"/>
  <c r="BE147"/>
  <c r="BE149"/>
  <c r="BE156"/>
  <c r="BE160"/>
  <c r="BE178"/>
  <c r="BE184"/>
  <c r="BE189"/>
  <c r="BE215"/>
  <c r="BE219"/>
  <c r="BE227"/>
  <c r="BE229"/>
  <c r="BE236"/>
  <c r="BE246"/>
  <c r="BE251"/>
  <c r="BK235"/>
  <c r="J235"/>
  <c r="J107"/>
  <c i="9" r="E85"/>
  <c r="F94"/>
  <c r="BE138"/>
  <c r="BE140"/>
  <c r="BE150"/>
  <c r="BE155"/>
  <c r="BE176"/>
  <c r="BE194"/>
  <c r="BE199"/>
  <c r="BE206"/>
  <c r="BE210"/>
  <c r="BE214"/>
  <c r="BE242"/>
  <c r="BE252"/>
  <c r="BE259"/>
  <c i="10" r="F92"/>
  <c r="E107"/>
  <c r="BE120"/>
  <c r="BE121"/>
  <c r="BE123"/>
  <c r="BE125"/>
  <c r="BE128"/>
  <c i="2" r="J89"/>
  <c r="BE185"/>
  <c r="BE186"/>
  <c i="3" r="BE138"/>
  <c r="BE171"/>
  <c r="BE174"/>
  <c r="BE180"/>
  <c r="BE182"/>
  <c r="BE193"/>
  <c r="BE195"/>
  <c r="BE198"/>
  <c r="BE225"/>
  <c i="4" r="BE136"/>
  <c r="BE150"/>
  <c r="BE165"/>
  <c r="BE174"/>
  <c r="BE186"/>
  <c r="BE195"/>
  <c r="BE197"/>
  <c r="BE211"/>
  <c r="BE214"/>
  <c r="BE219"/>
  <c r="BE221"/>
  <c r="BE227"/>
  <c r="BE238"/>
  <c r="BE243"/>
  <c r="BE255"/>
  <c r="BE261"/>
  <c r="BE270"/>
  <c i="5" r="F94"/>
  <c r="BE133"/>
  <c r="BE135"/>
  <c r="BE152"/>
  <c r="BE157"/>
  <c r="BE165"/>
  <c r="BE168"/>
  <c r="BE186"/>
  <c r="BE191"/>
  <c r="BE194"/>
  <c r="BE215"/>
  <c r="BE228"/>
  <c r="BE232"/>
  <c i="6" r="BE136"/>
  <c r="BE141"/>
  <c r="BE145"/>
  <c r="BE154"/>
  <c r="BE179"/>
  <c r="BE196"/>
  <c r="BE204"/>
  <c r="BE222"/>
  <c r="BE227"/>
  <c r="BE235"/>
  <c r="BE240"/>
  <c r="BE248"/>
  <c r="BE252"/>
  <c r="BE254"/>
  <c r="BE268"/>
  <c r="BE269"/>
  <c r="BE280"/>
  <c r="BE282"/>
  <c r="BK239"/>
  <c r="J239"/>
  <c r="J105"/>
  <c i="7" r="J91"/>
  <c r="BE140"/>
  <c r="BE145"/>
  <c r="BE147"/>
  <c r="BE151"/>
  <c r="BE177"/>
  <c r="BE180"/>
  <c r="BE181"/>
  <c r="BE182"/>
  <c r="BK158"/>
  <c r="J158"/>
  <c r="J103"/>
  <c r="BK160"/>
  <c r="J160"/>
  <c r="J104"/>
  <c r="BK173"/>
  <c r="J173"/>
  <c r="J107"/>
  <c r="BK184"/>
  <c r="J184"/>
  <c r="J112"/>
  <c i="8" r="F130"/>
  <c r="BE141"/>
  <c r="BE142"/>
  <c r="BE199"/>
  <c r="BE201"/>
  <c r="BE203"/>
  <c r="BE223"/>
  <c r="BE233"/>
  <c i="9" r="BE157"/>
  <c r="BE163"/>
  <c r="BE172"/>
  <c r="BE174"/>
  <c r="BE188"/>
  <c r="BE221"/>
  <c r="BE233"/>
  <c r="BE237"/>
  <c r="BE239"/>
  <c r="BK241"/>
  <c r="J241"/>
  <c r="J106"/>
  <c i="2" r="BE144"/>
  <c r="BE147"/>
  <c r="BE148"/>
  <c r="BE151"/>
  <c r="BE153"/>
  <c r="BE161"/>
  <c r="BE163"/>
  <c r="BE172"/>
  <c r="BE175"/>
  <c r="BE189"/>
  <c r="BE192"/>
  <c i="3" r="F94"/>
  <c r="J127"/>
  <c r="BE139"/>
  <c r="BE154"/>
  <c r="BE156"/>
  <c r="BE158"/>
  <c r="BE163"/>
  <c r="BE167"/>
  <c r="BE169"/>
  <c r="BE176"/>
  <c r="BE177"/>
  <c r="BE178"/>
  <c r="BE200"/>
  <c r="BE205"/>
  <c r="BE207"/>
  <c r="BE217"/>
  <c r="BE219"/>
  <c r="BE224"/>
  <c r="BE227"/>
  <c r="BK206"/>
  <c r="J206"/>
  <c r="J106"/>
  <c i="4" r="J91"/>
  <c r="E121"/>
  <c r="BE138"/>
  <c r="BE140"/>
  <c r="BE153"/>
  <c r="BE163"/>
  <c r="BE176"/>
  <c r="BE192"/>
  <c r="BE205"/>
  <c r="BE207"/>
  <c r="BE215"/>
  <c r="BE217"/>
  <c r="BE231"/>
  <c r="BE233"/>
  <c r="BE272"/>
  <c r="BK251"/>
  <c r="J251"/>
  <c r="J106"/>
  <c r="BK271"/>
  <c r="J271"/>
  <c r="J111"/>
  <c i="5" r="J91"/>
  <c r="BE148"/>
  <c r="BE154"/>
  <c r="BE163"/>
  <c r="BE192"/>
  <c r="BE221"/>
  <c r="BE223"/>
  <c r="BE236"/>
  <c i="6" r="BE138"/>
  <c r="BE140"/>
  <c r="BE162"/>
  <c r="BE166"/>
  <c r="BE181"/>
  <c r="BE185"/>
  <c r="BE188"/>
  <c r="BE218"/>
  <c r="BE220"/>
  <c r="BE233"/>
  <c r="BE260"/>
  <c i="7" r="E122"/>
  <c r="BE143"/>
  <c r="BE155"/>
  <c r="BE167"/>
  <c r="BE183"/>
  <c r="BK176"/>
  <c r="J176"/>
  <c r="J109"/>
  <c i="8" r="E121"/>
  <c r="BE136"/>
  <c r="BE138"/>
  <c r="BE151"/>
  <c r="BE152"/>
  <c r="BE162"/>
  <c r="BE165"/>
  <c r="BE169"/>
  <c r="BE175"/>
  <c r="BE177"/>
  <c r="BE180"/>
  <c r="BE214"/>
  <c r="BE256"/>
  <c i="9" r="J91"/>
  <c r="BE136"/>
  <c r="BE144"/>
  <c r="BE146"/>
  <c r="BE159"/>
  <c r="BE169"/>
  <c r="BE178"/>
  <c r="BE182"/>
  <c r="BE202"/>
  <c r="BE204"/>
  <c r="BE208"/>
  <c r="BE216"/>
  <c r="BE225"/>
  <c r="BE245"/>
  <c r="BE247"/>
  <c r="BE250"/>
  <c r="BE258"/>
  <c i="1" r="BC104"/>
  <c i="2" r="BE126"/>
  <c r="BE136"/>
  <c r="BE137"/>
  <c r="BE145"/>
  <c r="BE154"/>
  <c r="BE156"/>
  <c r="BE165"/>
  <c r="BE167"/>
  <c r="BK191"/>
  <c r="J191"/>
  <c r="J100"/>
  <c i="3" r="BE136"/>
  <c r="BE140"/>
  <c r="BE188"/>
  <c r="BE201"/>
  <c r="BE213"/>
  <c r="BE223"/>
  <c i="4" r="BE142"/>
  <c r="BE144"/>
  <c r="BE155"/>
  <c r="BE157"/>
  <c r="BE161"/>
  <c r="BE167"/>
  <c r="BE170"/>
  <c r="BE172"/>
  <c r="BE209"/>
  <c r="BE213"/>
  <c r="BE228"/>
  <c r="BE247"/>
  <c r="BE249"/>
  <c r="BE252"/>
  <c r="BE268"/>
  <c r="BE269"/>
  <c i="5" r="BE140"/>
  <c r="BE150"/>
  <c r="BE161"/>
  <c r="BE169"/>
  <c r="BE172"/>
  <c r="BE174"/>
  <c r="BE189"/>
  <c r="BE233"/>
  <c i="6" r="BE150"/>
  <c r="BE158"/>
  <c r="BE173"/>
  <c r="BE208"/>
  <c r="BE212"/>
  <c r="BE213"/>
  <c r="BE229"/>
  <c r="BE231"/>
  <c r="BE243"/>
  <c r="BE256"/>
  <c r="BE258"/>
  <c r="BE262"/>
  <c r="BE264"/>
  <c r="BE266"/>
  <c r="BE274"/>
  <c r="BE279"/>
  <c i="7" r="BE137"/>
  <c r="BE138"/>
  <c r="BE139"/>
  <c r="BE146"/>
  <c r="BE154"/>
  <c r="BE156"/>
  <c r="BE157"/>
  <c r="BE164"/>
  <c r="BE165"/>
  <c r="BE170"/>
  <c r="BE172"/>
  <c r="BE174"/>
  <c r="BK171"/>
  <c r="J171"/>
  <c r="J106"/>
  <c i="8" r="BE140"/>
  <c r="BE144"/>
  <c r="BE146"/>
  <c r="BE158"/>
  <c r="BE167"/>
  <c r="BE171"/>
  <c r="BE188"/>
  <c r="BE193"/>
  <c r="BE197"/>
  <c r="BE198"/>
  <c r="BE209"/>
  <c r="BE212"/>
  <c r="BE217"/>
  <c r="BE232"/>
  <c r="BE242"/>
  <c r="BE244"/>
  <c r="BE249"/>
  <c r="BE255"/>
  <c r="BE257"/>
  <c r="BE259"/>
  <c r="BK258"/>
  <c r="J258"/>
  <c r="J111"/>
  <c i="9" r="BE142"/>
  <c r="BE148"/>
  <c r="BE165"/>
  <c r="BE167"/>
  <c r="BE197"/>
  <c r="BE201"/>
  <c r="BE209"/>
  <c r="BE212"/>
  <c r="BE223"/>
  <c r="BE228"/>
  <c r="BE254"/>
  <c r="BE260"/>
  <c r="BE262"/>
  <c r="BK261"/>
  <c r="J261"/>
  <c r="J111"/>
  <c i="10" r="J89"/>
  <c r="BE119"/>
  <c r="BE122"/>
  <c r="BE126"/>
  <c r="BE130"/>
  <c r="BE132"/>
  <c r="BE134"/>
  <c i="1" r="BB104"/>
  <c i="2" r="F35"/>
  <c i="1" r="BB95"/>
  <c i="3" r="J36"/>
  <c i="1" r="AW97"/>
  <c i="4" r="F36"/>
  <c i="1" r="BA98"/>
  <c i="6" r="F38"/>
  <c i="1" r="BC100"/>
  <c i="7" r="J36"/>
  <c i="1" r="AW101"/>
  <c i="2" r="F37"/>
  <c i="1" r="BD95"/>
  <c i="4" r="F37"/>
  <c i="1" r="BB98"/>
  <c i="7" r="F36"/>
  <c i="1" r="BA101"/>
  <c i="8" r="F38"/>
  <c i="1" r="BC102"/>
  <c i="2" r="F36"/>
  <c i="1" r="BC95"/>
  <c i="4" r="J36"/>
  <c i="1" r="AW98"/>
  <c i="6" r="F39"/>
  <c i="1" r="BD100"/>
  <c i="10" r="F37"/>
  <c i="1" r="BD104"/>
  <c i="4" r="F39"/>
  <c i="1" r="BD98"/>
  <c i="5" r="J36"/>
  <c i="1" r="AW99"/>
  <c i="8" r="F36"/>
  <c i="1" r="BA102"/>
  <c i="9" r="F36"/>
  <c i="1" r="BA103"/>
  <c i="6" r="F37"/>
  <c i="1" r="BB100"/>
  <c i="9" r="F37"/>
  <c i="1" r="BB103"/>
  <c i="5" r="F38"/>
  <c i="1" r="BC99"/>
  <c i="6" r="J36"/>
  <c i="1" r="AW100"/>
  <c i="9" r="J36"/>
  <c i="1" r="AW103"/>
  <c i="5" r="F39"/>
  <c i="1" r="BD99"/>
  <c i="8" r="F39"/>
  <c i="1" r="BD102"/>
  <c i="9" r="F38"/>
  <c i="1" r="BC103"/>
  <c i="10" r="J34"/>
  <c i="1" r="AW104"/>
  <c i="3" r="F38"/>
  <c i="1" r="BC97"/>
  <c i="5" r="F37"/>
  <c i="1" r="BB99"/>
  <c i="3" r="F37"/>
  <c i="1" r="BB97"/>
  <c i="5" r="F36"/>
  <c i="1" r="BA99"/>
  <c i="8" r="F37"/>
  <c i="1" r="BB102"/>
  <c i="10" r="F34"/>
  <c i="1" r="BA104"/>
  <c r="AS94"/>
  <c i="7" r="F37"/>
  <c i="1" r="BB101"/>
  <c i="2" r="J34"/>
  <c i="1" r="AW95"/>
  <c i="4" r="F38"/>
  <c i="1" r="BC98"/>
  <c i="8" r="J36"/>
  <c i="1" r="AW102"/>
  <c i="7" r="F38"/>
  <c i="1" r="BC101"/>
  <c i="2" r="F34"/>
  <c i="1" r="BA95"/>
  <c i="3" r="F36"/>
  <c i="1" r="BA97"/>
  <c i="3" r="F39"/>
  <c i="1" r="BD97"/>
  <c i="6" r="F36"/>
  <c i="1" r="BA100"/>
  <c i="7" r="F39"/>
  <c i="1" r="BD101"/>
  <c i="9" r="F39"/>
  <c i="1" r="BD103"/>
  <c i="9" l="1" r="P134"/>
  <c r="P133"/>
  <c i="1" r="AU103"/>
  <c i="5" r="T131"/>
  <c i="4" r="P134"/>
  <c r="P133"/>
  <c i="1" r="AU98"/>
  <c i="9" r="T134"/>
  <c r="T133"/>
  <c i="6" r="P134"/>
  <c r="P133"/>
  <c i="1" r="AU100"/>
  <c i="9" r="BK134"/>
  <c r="J134"/>
  <c r="J99"/>
  <c i="6" r="T134"/>
  <c r="T133"/>
  <c i="7" r="P135"/>
  <c r="P134"/>
  <c i="1" r="AU101"/>
  <c i="6" r="R134"/>
  <c r="R133"/>
  <c i="7" r="R135"/>
  <c r="R134"/>
  <c i="6" r="BK134"/>
  <c r="J134"/>
  <c r="J99"/>
  <c i="4" r="T134"/>
  <c r="T133"/>
  <c i="8" r="P134"/>
  <c r="P133"/>
  <c i="1" r="AU102"/>
  <c i="7" r="T135"/>
  <c r="T134"/>
  <c i="3" r="R134"/>
  <c r="R133"/>
  <c i="8" r="R134"/>
  <c r="R133"/>
  <c i="5" r="P131"/>
  <c i="1" r="AU99"/>
  <c i="3" r="BK221"/>
  <c r="J221"/>
  <c r="J109"/>
  <c r="T134"/>
  <c r="T133"/>
  <c i="7" r="BK135"/>
  <c r="J135"/>
  <c r="J99"/>
  <c i="6" r="BK276"/>
  <c r="J276"/>
  <c r="J109"/>
  <c i="9" r="R133"/>
  <c i="4" r="R134"/>
  <c r="R133"/>
  <c i="2" r="T120"/>
  <c i="8" r="T134"/>
  <c r="T133"/>
  <c i="3" r="P134"/>
  <c r="P133"/>
  <c i="1" r="AU97"/>
  <c i="2" r="BK121"/>
  <c r="J121"/>
  <c r="J97"/>
  <c i="4" r="BK134"/>
  <c r="J134"/>
  <c r="J99"/>
  <c r="J254"/>
  <c r="J108"/>
  <c r="BK266"/>
  <c r="J266"/>
  <c r="J109"/>
  <c i="5" r="J132"/>
  <c r="J99"/>
  <c i="6" r="J135"/>
  <c r="J100"/>
  <c r="BK241"/>
  <c r="J241"/>
  <c r="J106"/>
  <c r="J277"/>
  <c r="J110"/>
  <c i="7" r="J136"/>
  <c r="J100"/>
  <c r="BK178"/>
  <c r="J178"/>
  <c r="J110"/>
  <c i="8" r="BK134"/>
  <c r="J134"/>
  <c r="J99"/>
  <c r="BK253"/>
  <c r="J253"/>
  <c r="J109"/>
  <c i="9" r="J135"/>
  <c r="J100"/>
  <c r="BK256"/>
  <c r="J256"/>
  <c r="J109"/>
  <c i="3" r="BK134"/>
  <c r="J134"/>
  <c r="J99"/>
  <c r="J222"/>
  <c r="J110"/>
  <c i="7" r="BK175"/>
  <c r="J175"/>
  <c r="J108"/>
  <c i="3" r="J210"/>
  <c r="J108"/>
  <c i="5" r="BK234"/>
  <c r="J234"/>
  <c r="J108"/>
  <c i="10" r="BK117"/>
  <c r="J117"/>
  <c i="9" r="BK243"/>
  <c r="J243"/>
  <c r="J107"/>
  <c i="1" r="BC96"/>
  <c r="AY96"/>
  <c i="6" r="F35"/>
  <c i="1" r="AZ100"/>
  <c i="7" r="F35"/>
  <c i="1" r="AZ101"/>
  <c r="BD96"/>
  <c i="6" r="J35"/>
  <c i="1" r="AV100"/>
  <c r="AT100"/>
  <c i="9" r="J35"/>
  <c i="1" r="AV103"/>
  <c r="AT103"/>
  <c i="10" r="F33"/>
  <c i="1" r="AZ104"/>
  <c i="10" r="J30"/>
  <c i="1" r="AG104"/>
  <c i="5" r="F35"/>
  <c i="1" r="AZ99"/>
  <c r="BA96"/>
  <c r="AW96"/>
  <c i="3" r="F35"/>
  <c i="1" r="AZ97"/>
  <c i="8" r="J35"/>
  <c i="1" r="AV102"/>
  <c r="AT102"/>
  <c r="BB96"/>
  <c r="AX96"/>
  <c i="7" r="J35"/>
  <c i="1" r="AV101"/>
  <c r="AT101"/>
  <c i="3" r="J35"/>
  <c i="1" r="AV97"/>
  <c r="AT97"/>
  <c i="2" r="J33"/>
  <c i="1" r="AV95"/>
  <c r="AT95"/>
  <c i="5" r="J35"/>
  <c i="1" r="AV99"/>
  <c r="AT99"/>
  <c i="9" r="F35"/>
  <c i="1" r="AZ103"/>
  <c i="2" r="F33"/>
  <c i="1" r="AZ95"/>
  <c i="10" r="J33"/>
  <c i="1" r="AV104"/>
  <c r="AT104"/>
  <c i="4" r="F35"/>
  <c i="1" r="AZ98"/>
  <c i="8" r="F35"/>
  <c i="1" r="AZ102"/>
  <c i="4" r="J35"/>
  <c i="1" r="AV98"/>
  <c r="AT98"/>
  <c i="10" l="1" r="J39"/>
  <c i="5" r="BK131"/>
  <c r="J131"/>
  <c r="J98"/>
  <c i="3" r="BK133"/>
  <c r="J133"/>
  <c i="2" r="BK120"/>
  <c r="J120"/>
  <c i="7" r="BK134"/>
  <c r="J134"/>
  <c r="J98"/>
  <c i="4" r="BK133"/>
  <c r="J133"/>
  <c r="J98"/>
  <c i="6" r="BK133"/>
  <c r="J133"/>
  <c r="J98"/>
  <c i="8" r="BK133"/>
  <c r="J133"/>
  <c i="10" r="J96"/>
  <c i="9" r="BK133"/>
  <c r="J133"/>
  <c i="1" r="BB94"/>
  <c r="W31"/>
  <c r="BD94"/>
  <c r="W33"/>
  <c r="BC94"/>
  <c r="W32"/>
  <c r="BA94"/>
  <c r="W30"/>
  <c r="AN104"/>
  <c r="AU96"/>
  <c r="AU94"/>
  <c i="3" r="J32"/>
  <c i="1" r="AG97"/>
  <c r="AN97"/>
  <c i="8" r="J32"/>
  <c i="1" r="AG102"/>
  <c r="AN102"/>
  <c r="AZ96"/>
  <c r="AV96"/>
  <c r="AT96"/>
  <c i="2" r="J30"/>
  <c i="1" r="AG95"/>
  <c r="AN95"/>
  <c i="9" r="J32"/>
  <c i="1" r="AG103"/>
  <c r="AN103"/>
  <c i="8" l="1" r="J41"/>
  <c r="J98"/>
  <c i="9" r="J98"/>
  <c i="2" r="J39"/>
  <c r="J96"/>
  <c i="9" r="J41"/>
  <c i="3" r="J98"/>
  <c r="J41"/>
  <c i="1" r="AZ94"/>
  <c r="AV94"/>
  <c r="AK29"/>
  <c r="AW94"/>
  <c r="AK30"/>
  <c r="AX94"/>
  <c i="4" r="J32"/>
  <c i="1" r="AG98"/>
  <c r="AN98"/>
  <c i="5" r="J32"/>
  <c i="1" r="AG99"/>
  <c r="AN99"/>
  <c i="7" r="J32"/>
  <c i="1" r="AG101"/>
  <c r="AN101"/>
  <c i="6" r="J32"/>
  <c i="1" r="AG100"/>
  <c r="AN100"/>
  <c r="AY94"/>
  <c i="4" l="1" r="J41"/>
  <c i="7" r="J41"/>
  <c i="5" r="J41"/>
  <c i="6" r="J41"/>
  <c i="1" r="AT94"/>
  <c r="AG96"/>
  <c r="AN96"/>
  <c r="W29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<sst xmlns="http://schemas.openxmlformats.org/spreadsheetml/2006/main">
  <si>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</si>
  <si>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</si>
  <si>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</si>
  <si>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</si>
  <si>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{77eb80a7-5d10-44b0-9a94-ea821ad0ca4c}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</si>
  <si>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</si>
  <si>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</si>
  <si>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</si>
  <si>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</si>
  <si>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</si>
  <si>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</si>
  <si>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</si>
  <si>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</si>
  <si>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</si>
  <si>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</si>
  <si>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</si>
  <si>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</si>
  <si>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Oprava, přestavba propustků na trati v úseku Nedvědice - Tišnov</t>
  </si>
  <si>
    <t>KSO:</t>
  </si>
  <si>
    <t>CC-CZ:</t>
  </si>
  <si>
    <t>Místo:</t>
  </si>
  <si>
    <t>Nedvědice - Tišnov</t>
  </si>
  <si>
    <t>Datum:</t>
  </si>
  <si>
    <t>29. 6. 2020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</si>
  <si>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</si>
  <si>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</si>
  <si>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</si>
  <si>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</si>
  <si>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</si>
  <si>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</si>
  <si>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</si>
  <si>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</si>
  <si>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</si>
  <si>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25284525</t>
  </si>
  <si>
    <t>DMC Havlíčkův Brod s.r.o.</t>
  </si>
  <si>
    <t>CZ25284525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</si>
  <si>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</si>
  <si>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</si>
  <si>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</si>
  <si>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</si>
  <si>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</si>
  <si>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</si>
  <si>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</si>
  <si>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</si>
  <si>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</si>
  <si>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</si>
  <si>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</si>
  <si>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</si>
  <si>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</si>
  <si>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</si>
  <si>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</si>
  <si>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</si>
  <si>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</si>
  <si>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</si>
  <si>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</si>
  <si>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</si>
  <si>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</si>
  <si>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</si>
  <si>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</si>
  <si>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</si>
  <si>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</si>
  <si>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</si>
  <si>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</si>
  <si>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</si>
  <si>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</si>
  <si>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</si>
  <si>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</si>
  <si>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</si>
  <si>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</si>
  <si>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</si>
  <si>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</si>
  <si>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</si>
  <si>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</si>
  <si>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</si>
  <si>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</si>
  <si>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</si>
  <si>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</si>
  <si>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</si>
  <si>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</si>
  <si>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</si>
  <si>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</si>
  <si>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</si>
  <si>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</si>
  <si>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</si>
  <si>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</si>
  <si>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 a spodek</t>
  </si>
  <si>
    <t>STA</t>
  </si>
  <si>
    <t>1</t>
  </si>
  <si>
    <t>{5db4bdcd-b829-44de-8f88-26744b4ca5f7}</t>
  </si>
  <si>
    <t>2</t>
  </si>
  <si>
    <t>SO 02</t>
  </si>
  <si>
    <t>Propustky a mosty</t>
  </si>
  <si>
    <t>{ecd69c15-9ec4-439e-898d-86ace5eb9ee5}</t>
  </si>
  <si>
    <t>SO 02.01</t>
  </si>
  <si>
    <t>Propustek v km 81,363</t>
  </si>
  <si>
    <t>Soupis</t>
  </si>
  <si>
    <t>{8701e0a8-a426-49aa-a7e2-172f84974b4c}</t>
  </si>
  <si>
    <t>SO 02.02</t>
  </si>
  <si>
    <t>Propustek v km 81,704</t>
  </si>
  <si>
    <t>{086316bd-2c18-4481-8616-90fe39d0f003}</t>
  </si>
  <si>
    <t>SO 02.03</t>
  </si>
  <si>
    <t>Propustek v km 81,920</t>
  </si>
  <si>
    <t>{d155f469-d4a8-4f08-ac25-9a7c52064a56}</t>
  </si>
  <si>
    <t>SO 02.04</t>
  </si>
  <si>
    <t>Propustek v km 84,971</t>
  </si>
  <si>
    <t>{3f05b63b-875a-4b35-9789-d915e31ed535}</t>
  </si>
  <si>
    <t>SO 02.05</t>
  </si>
  <si>
    <t>Propustek v km 85,532</t>
  </si>
  <si>
    <t>{1beb1563-1306-4f69-98c1-57dfbd659a47}</t>
  </si>
  <si>
    <t>SO 02.06</t>
  </si>
  <si>
    <t>Propustek v km 88,281</t>
  </si>
  <si>
    <t>{b985c192-282c-462c-9986-73143d997e50}</t>
  </si>
  <si>
    <t>SO 02.07</t>
  </si>
  <si>
    <t>Propustek v km 88,428</t>
  </si>
  <si>
    <t>{aab162af-6abe-4c19-af0d-f6b6501b061b}</t>
  </si>
  <si>
    <t>VRN</t>
  </si>
  <si>
    <t>Vedlejší rozpočtové náklady</t>
  </si>
  <si>
    <t>{5d94bfa6-220a-4553-9a9f-69995bf8e714}</t>
  </si>
  <si>
    <t>KRYCÍ LIST SOUPISU PRACÍ</t>
  </si>
  <si>
    <t>Objekt:</t>
  </si>
  <si>
    <t>SO 01 - Železniční svršek a spodek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</si>
  <si>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</si>
  <si>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</si>
  <si>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</si>
  <si>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</si>
  <si>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</si>
  <si>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</si>
  <si>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</si>
  <si>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</si>
  <si>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</si>
  <si>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</si>
  <si>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</si>
  <si>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</si>
  <si>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</si>
  <si>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</si>
  <si>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</si>
  <si>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</si>
  <si>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</si>
  <si>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</si>
  <si>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</si>
  <si>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</si>
  <si>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</si>
  <si>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</si>
  <si>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</si>
  <si>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</si>
  <si>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</si>
  <si>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</si>
  <si>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</si>
  <si>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</si>
  <si>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</si>
  <si>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</si>
  <si>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</si>
  <si>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2020</t>
  </si>
  <si>
    <t>4</t>
  </si>
  <si>
    <t>-1638159682</t>
  </si>
  <si>
    <t>P</t>
  </si>
  <si>
    <t>Poznámka k položce:_x000d_
Kilometr koleje=km</t>
  </si>
  <si>
    <t>VV</t>
  </si>
  <si>
    <t>0,7*2</t>
  </si>
  <si>
    <t>5905055010</t>
  </si>
  <si>
    <t>Odstranění stávajícího kolejového lože odtěžením v koleji</t>
  </si>
  <si>
    <t>m3</t>
  </si>
  <si>
    <t>83343993</t>
  </si>
  <si>
    <t>objem KL po odečtení pražců</t>
  </si>
  <si>
    <t>43,358</t>
  </si>
  <si>
    <t>41,213</t>
  </si>
  <si>
    <t>43,223</t>
  </si>
  <si>
    <t>37,793</t>
  </si>
  <si>
    <t>43,343</t>
  </si>
  <si>
    <t>43,613</t>
  </si>
  <si>
    <t>38,078</t>
  </si>
  <si>
    <t>Součet</t>
  </si>
  <si>
    <t>3</t>
  </si>
  <si>
    <t>5905060010</t>
  </si>
  <si>
    <t>Zřízení nového kolejového lože v koleji</t>
  </si>
  <si>
    <t>-1490778410</t>
  </si>
  <si>
    <t>M</t>
  </si>
  <si>
    <t>5955101000</t>
  </si>
  <si>
    <t>Kamenivo drcené štěrk frakce 31,5/63 třídy BI</t>
  </si>
  <si>
    <t>t</t>
  </si>
  <si>
    <t>8</t>
  </si>
  <si>
    <t>-599153190</t>
  </si>
  <si>
    <t>(290,621+446,250)*1,808</t>
  </si>
  <si>
    <t>5905105030</t>
  </si>
  <si>
    <t>Doplnění KL kamenivem souvisle strojně v koleji</t>
  </si>
  <si>
    <t>-284273892</t>
  </si>
  <si>
    <t>(700-7*15)*0,75</t>
  </si>
  <si>
    <t>6</t>
  </si>
  <si>
    <t>5906025010</t>
  </si>
  <si>
    <t>Výměna pražců po vyjmutí KR pražce dřevěné příčné nevystrojené</t>
  </si>
  <si>
    <t>kus</t>
  </si>
  <si>
    <t>-1355444712</t>
  </si>
  <si>
    <t>Poznámka k položce:_x000d_
Pražec=kus</t>
  </si>
  <si>
    <t>7*23</t>
  </si>
  <si>
    <t>7</t>
  </si>
  <si>
    <t>5956101000</t>
  </si>
  <si>
    <t>Pražec dřevěný příčný nevystrojený dub 2600x260x160 mm</t>
  </si>
  <si>
    <t>-1858884111</t>
  </si>
  <si>
    <t>5958158005</t>
  </si>
  <si>
    <t xml:space="preserve">Podložka pryžová pod patu kolejnice S49  183/126/6</t>
  </si>
  <si>
    <t>-1389190466</t>
  </si>
  <si>
    <t>161*2</t>
  </si>
  <si>
    <t>9</t>
  </si>
  <si>
    <t>5958158070</t>
  </si>
  <si>
    <t>Podložka polyetylenová pod podkladnici 380/160/2 (S4, R4)</t>
  </si>
  <si>
    <t>183217150</t>
  </si>
  <si>
    <t>10</t>
  </si>
  <si>
    <t>5958128010</t>
  </si>
  <si>
    <t>Komplety ŽS 4 (šroub RS 1, matice M 24, podložka Fe6, svěrka ŽS4)</t>
  </si>
  <si>
    <t>1347593915</t>
  </si>
  <si>
    <t>"výměna 20% kompletů" 161*4*0,2</t>
  </si>
  <si>
    <t>"zaokrouhlení" 130</t>
  </si>
  <si>
    <t>11</t>
  </si>
  <si>
    <t>5958131050</t>
  </si>
  <si>
    <t>Součásti upevňovací s antikorozní úpravou vrtule R1(145)</t>
  </si>
  <si>
    <t>-1466185285</t>
  </si>
  <si>
    <t>161*8</t>
  </si>
  <si>
    <t>12</t>
  </si>
  <si>
    <t>5958131070</t>
  </si>
  <si>
    <t>Součásti upevňovací s antikorozní úpravou kroužek pružný dvojitý Fe 6</t>
  </si>
  <si>
    <t>2043375897</t>
  </si>
  <si>
    <t>13</t>
  </si>
  <si>
    <t>5909030010</t>
  </si>
  <si>
    <t>Následná úprava GPK koleje směrové a výškové uspořádání pražce dřevěné nebo ocelové</t>
  </si>
  <si>
    <t>1584337052</t>
  </si>
  <si>
    <t>14</t>
  </si>
  <si>
    <t>5909032010</t>
  </si>
  <si>
    <t>Přesná úprava GPK koleje směrové a výškové uspořádání pražce dřevěné nebo ocelové</t>
  </si>
  <si>
    <t>-1152176005</t>
  </si>
  <si>
    <t>(7*15*2)/1000</t>
  </si>
  <si>
    <t>(700-7*15)/1000</t>
  </si>
  <si>
    <t>5910020130</t>
  </si>
  <si>
    <t>Svařování kolejnic termitem plný předehřev standardní spára svar jednotlivý tv. S49</t>
  </si>
  <si>
    <t>svar</t>
  </si>
  <si>
    <t>-1754222253</t>
  </si>
  <si>
    <t>7*2</t>
  </si>
  <si>
    <t>16</t>
  </si>
  <si>
    <t>5999010010</t>
  </si>
  <si>
    <t>Vyjmutí a snesení konstrukcí nebo dílů hmotnosti do 10 t</t>
  </si>
  <si>
    <t>-1307977836</t>
  </si>
  <si>
    <t>7*15*0,294</t>
  </si>
  <si>
    <t>17</t>
  </si>
  <si>
    <t>5999015010</t>
  </si>
  <si>
    <t>Vložení konstrukcí nebo dílů hmotnosti do 10 t</t>
  </si>
  <si>
    <t>2070889033</t>
  </si>
  <si>
    <t>OST</t>
  </si>
  <si>
    <t>Ostatní</t>
  </si>
  <si>
    <t>18</t>
  </si>
  <si>
    <t>9902300400</t>
  </si>
  <si>
    <t>Doprava jednosměrná (např. nakupovaného materiálu) mechanizací o nosnosti přes 3,5 t sypanin (kameniva, písku, suti, dlažebních kostek, atd.) do 40 km</t>
  </si>
  <si>
    <t>512</t>
  </si>
  <si>
    <t>1185160405</t>
  </si>
  <si>
    <t>Poznámka k položce:_x000d_
Měrnou jednotkou je t přepravovaného materiálu.</t>
  </si>
  <si>
    <t>"32/63" 1332,263</t>
  </si>
  <si>
    <t>"odvoz suti" 523,118</t>
  </si>
  <si>
    <t>19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</si>
  <si>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</si>
  <si>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</si>
  <si>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-1269675960</t>
  </si>
  <si>
    <t>"přesun KP do Tišnova a zpět" 30,87*2</t>
  </si>
  <si>
    <t>20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</si>
  <si>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</si>
  <si>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</si>
  <si>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1766307</t>
  </si>
  <si>
    <t>"nové pražce" 23*7*0,08</t>
  </si>
  <si>
    <t>"užité pražce na skládku" 23*7*0,08</t>
  </si>
  <si>
    <t>"nové komplety" 130*0,001264</t>
  </si>
  <si>
    <t>"Pryžové podložky" 322*0,000182</t>
  </si>
  <si>
    <t>"PE podložka" 322*0,00009</t>
  </si>
  <si>
    <t>"vrtule R1" 1288*0,000516</t>
  </si>
  <si>
    <t>"kroužek Fe6" 1288*0,00009</t>
  </si>
  <si>
    <t>9903200100</t>
  </si>
  <si>
    <t>Přeprava mechanizace na místo prováděných prací o hmotnosti přes 12 t přes 50 do 100 km</t>
  </si>
  <si>
    <t>-2117794015</t>
  </si>
  <si>
    <t>22</t>
  </si>
  <si>
    <t>9903200200</t>
  </si>
  <si>
    <t>Přeprava mechanizace na místo prováděných prací o hmotnosti přes 12 t do 200 km</t>
  </si>
  <si>
    <t>-1554307400</t>
  </si>
  <si>
    <t>23</t>
  </si>
  <si>
    <t>9909000100</t>
  </si>
  <si>
    <t>Poplatek za uložení suti nebo hmot na oficiální skládku</t>
  </si>
  <si>
    <t>729526681</t>
  </si>
  <si>
    <t>"KL" 290,621*1,8</t>
  </si>
  <si>
    <t>24</t>
  </si>
  <si>
    <t>9909000300</t>
  </si>
  <si>
    <t>Poplatek za likvidaci dřevěných kolejnicových podpor</t>
  </si>
  <si>
    <t>1550112037</t>
  </si>
  <si>
    <t>23*7*0,08</t>
  </si>
  <si>
    <t>25</t>
  </si>
  <si>
    <t>022121001</t>
  </si>
  <si>
    <t>Geodetické práce Diagnostika technické infrastruktury Vytýčení trasy inženýrských sítí</t>
  </si>
  <si>
    <t>%</t>
  </si>
  <si>
    <t>236125230</t>
  </si>
  <si>
    <t>Poznámka k položce:_x000d_
Základna pro výpočet - dotyčné práce</t>
  </si>
  <si>
    <t>SO 02 - Propustky a mosty</t>
  </si>
  <si>
    <t>Soupis:</t>
  </si>
  <si>
    <t>SO 02.01 - Propustek v km 81,363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</si>
  <si>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</si>
  <si>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</si>
  <si>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</si>
  <si>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</si>
  <si>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</si>
  <si>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</si>
  <si>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</si>
  <si>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</si>
  <si>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</si>
  <si>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VRN1 - Průzkumné, geodetické a projektové práce</t>
  </si>
  <si>
    <t xml:space="preserve">    VRN6 - Územní vlivy</t>
  </si>
  <si>
    <t>Zemní práce</t>
  </si>
  <si>
    <t>114203102</t>
  </si>
  <si>
    <t>Rozebrání dlažeb z lomového kamene nebo betonových tvárnic na sucho se zalitými spárami</t>
  </si>
  <si>
    <t>CS ÚRS 2020 01</t>
  </si>
  <si>
    <t>-1300701937</t>
  </si>
  <si>
    <t>0,3*1*11,5</t>
  </si>
  <si>
    <t>115101201</t>
  </si>
  <si>
    <t>Čerpání vody na dopravní výšku do 10 m průměrný přítok do 500 l/min</t>
  </si>
  <si>
    <t>hod</t>
  </si>
  <si>
    <t>346771232</t>
  </si>
  <si>
    <t>115101301</t>
  </si>
  <si>
    <t>Pohotovost čerpací soupravy pro dopravní výšku do 10 m přítok do 500 l/min</t>
  </si>
  <si>
    <t>den</t>
  </si>
  <si>
    <t>490458578</t>
  </si>
  <si>
    <t>122151403</t>
  </si>
  <si>
    <t>Vykopávky v zemníku na suchu v hornině třídy těžitelnosti I, skupiny 1 a 2 objem do 100 m3 strojně</t>
  </si>
  <si>
    <t>-2023631982</t>
  </si>
  <si>
    <t>"50% na zpětné zásypy" 29,67</t>
  </si>
  <si>
    <t>131151103</t>
  </si>
  <si>
    <t>Hloubení jam nezapažených v hornině třídy těžitelnosti I, skupiny 1 a 2 objem do 100 m3 strojně</t>
  </si>
  <si>
    <t>-1618044633</t>
  </si>
  <si>
    <t>(3,1*(3,6+12,38)/2)*((2,6+8)/2)</t>
  </si>
  <si>
    <t>"bouraní" -71,936</t>
  </si>
  <si>
    <t>132151101</t>
  </si>
  <si>
    <t xml:space="preserve">Hloubení rýh nezapažených  š do 800 mm v hornině třídy těžitelnosti I, skupiny 1 a 2 objem do 20 m3 strojně</t>
  </si>
  <si>
    <t>-1170259694</t>
  </si>
  <si>
    <t>"základ" 2*1*0.6*2,2</t>
  </si>
  <si>
    <t>"dlažba" 2*0.3*0.8*5</t>
  </si>
  <si>
    <t>162251102</t>
  </si>
  <si>
    <t>Vodorovné přemístění do 50 m výkopku/sypaniny z horniny třídy těžitelnosti I, skupiny 1 až 3</t>
  </si>
  <si>
    <t>1452526222</t>
  </si>
  <si>
    <t>162751117</t>
  </si>
  <si>
    <t>Vodorovné přemístění do 10000 m výkopku/sypaniny z horniny třídy těžitelnosti I, skupiny 1 až 3</t>
  </si>
  <si>
    <t>-1439250902</t>
  </si>
  <si>
    <t>59,340+5,040-29,670</t>
  </si>
  <si>
    <t>162751119</t>
  </si>
  <si>
    <t>Příplatek k vodorovnému přemístění výkopku/sypaniny z horniny třídy těžitelnosti I, skupiny 1 až 3 ZKD 1000 m přes 10000 m</t>
  </si>
  <si>
    <t>-1435870328</t>
  </si>
  <si>
    <t>(59,340+5,040-29,670)*10</t>
  </si>
  <si>
    <t>171151101</t>
  </si>
  <si>
    <t>Hutnění boků násypů pro jakýkoliv sklon a míru zhutnění svahu</t>
  </si>
  <si>
    <t>m2</t>
  </si>
  <si>
    <t>-181914426</t>
  </si>
  <si>
    <t>4*12,6+3,95*12,8</t>
  </si>
  <si>
    <t>171251201</t>
  </si>
  <si>
    <t>Uložení sypaniny na skládky nebo meziskládky</t>
  </si>
  <si>
    <t>-1001180995</t>
  </si>
  <si>
    <t>59,34+5,040-29,67</t>
  </si>
  <si>
    <t>174151101</t>
  </si>
  <si>
    <t>Zásyp jam, šachet rýh nebo kolem objektů sypaninou se zhutněním</t>
  </si>
  <si>
    <t>181482772</t>
  </si>
  <si>
    <t>"50% z celkových zásypů" 29,67</t>
  </si>
  <si>
    <t>Zakládání</t>
  </si>
  <si>
    <t>273321117</t>
  </si>
  <si>
    <t>Základové desky mostních konstrukcí ze ŽB C 25/30</t>
  </si>
  <si>
    <t>-2025695073</t>
  </si>
  <si>
    <t>1,8*0,2*9,8+0,39*1,8*0,4</t>
  </si>
  <si>
    <t>"práh dlažby" 2*0.3*0.6*5</t>
  </si>
  <si>
    <t>273354111</t>
  </si>
  <si>
    <t>Bednění základových desek - zřízení</t>
  </si>
  <si>
    <t>162400874</t>
  </si>
  <si>
    <t>2*(0.25*9,8+0.25*1,8)+2*9,8*0,6+2*9,8*0,2</t>
  </si>
  <si>
    <t>273354211</t>
  </si>
  <si>
    <t>Bednění základových desek - odstranění</t>
  </si>
  <si>
    <t>103999553</t>
  </si>
  <si>
    <t>21,480</t>
  </si>
  <si>
    <t>273361412</t>
  </si>
  <si>
    <t>Výztuž základových desek ze svařovaných sítí do 6 kg/m2</t>
  </si>
  <si>
    <t>1295557163</t>
  </si>
  <si>
    <t>0,45</t>
  </si>
  <si>
    <t>Svislé a kompletní konstrukce</t>
  </si>
  <si>
    <t>389121111</t>
  </si>
  <si>
    <t>Osazení dílců rámové konstrukce propustků a podchodů hmotnosti do 5 t</t>
  </si>
  <si>
    <t>903619945</t>
  </si>
  <si>
    <t>389_R1200</t>
  </si>
  <si>
    <t>Želbet. trouba patková DN1200</t>
  </si>
  <si>
    <t>KS</t>
  </si>
  <si>
    <t>-1557816512</t>
  </si>
  <si>
    <t>389_R1201</t>
  </si>
  <si>
    <t>Želbet. trouba patková DN1200 vtoková</t>
  </si>
  <si>
    <t>-1505660246</t>
  </si>
  <si>
    <t>389_R1202</t>
  </si>
  <si>
    <t>Želbet. trouba patková DN1200 výtoková</t>
  </si>
  <si>
    <t>-1792203576</t>
  </si>
  <si>
    <t>Vodorovné konstrukce</t>
  </si>
  <si>
    <t>451315115</t>
  </si>
  <si>
    <t>Podkladní nebo výplňová vrstva z betonu C 16/20 tl do 100 mm</t>
  </si>
  <si>
    <t>-1657801299</t>
  </si>
  <si>
    <t>2,1*9</t>
  </si>
  <si>
    <t>458501112</t>
  </si>
  <si>
    <t>Výplňové klíny za opěrou z kameniva drceného hutněného po vrstvách</t>
  </si>
  <si>
    <t>651408980</t>
  </si>
  <si>
    <t>"na šířku pláně" (2*2,325*2,16)*6.2</t>
  </si>
  <si>
    <t>"vlevo" 2,16*2,5/2</t>
  </si>
  <si>
    <t>"vpravo" 2,16*2,47/2</t>
  </si>
  <si>
    <t>"50% celkových zásypů" 0.5*42.975</t>
  </si>
  <si>
    <t>465513157</t>
  </si>
  <si>
    <t>Dlažba svahu u opěr z upraveného lomového žulového kamene tl 200 mm do lože C 25/30 pl přes 10 m2</t>
  </si>
  <si>
    <t>-627862887</t>
  </si>
  <si>
    <t>"vlevo" 1,47*(4,42+2,6)/2+2,62*2,245</t>
  </si>
  <si>
    <t>"vpravo"1,774*2,62+1,47*(4+2,62)/2</t>
  </si>
  <si>
    <t>Mezisoučet</t>
  </si>
  <si>
    <t>Ostatní konstrukce a práce, bourání</t>
  </si>
  <si>
    <t>936942211</t>
  </si>
  <si>
    <t>Zhotovení tabulky s letopočtem opravy mostu vložením šablony do bednění</t>
  </si>
  <si>
    <t>1206445251</t>
  </si>
  <si>
    <t>963021112</t>
  </si>
  <si>
    <t>Bourání mostní nosné konstrukce z kamene</t>
  </si>
  <si>
    <t>-723696877</t>
  </si>
  <si>
    <t>71,936</t>
  </si>
  <si>
    <t>997</t>
  </si>
  <si>
    <t>Přesun sutě</t>
  </si>
  <si>
    <t>26</t>
  </si>
  <si>
    <t>997013655</t>
  </si>
  <si>
    <t>Poplatek za uložení na skládce (skládkovné) zeminy a kamení kód odpadu 17 05 04</t>
  </si>
  <si>
    <t>-1637580836</t>
  </si>
  <si>
    <t>242,912</t>
  </si>
  <si>
    <t>27</t>
  </si>
  <si>
    <t>997211511</t>
  </si>
  <si>
    <t>Vodorovná doprava suti po suchu na vzdálenost do 1 km</t>
  </si>
  <si>
    <t>1006766458</t>
  </si>
  <si>
    <t>28</t>
  </si>
  <si>
    <t>997211519</t>
  </si>
  <si>
    <t>Příplatek ZKD 1 km u vodorovné dopravy suti</t>
  </si>
  <si>
    <t>-737354263</t>
  </si>
  <si>
    <t>"dlažba" 3,45*2,5*19</t>
  </si>
  <si>
    <t>"konstrukce" 71,936*19</t>
  </si>
  <si>
    <t>29</t>
  </si>
  <si>
    <t>997211611</t>
  </si>
  <si>
    <t>Nakládání suti na dopravní prostředky pro vodorovnou dopravu</t>
  </si>
  <si>
    <t>-986635577</t>
  </si>
  <si>
    <t>998</t>
  </si>
  <si>
    <t>Přesun hmot</t>
  </si>
  <si>
    <t>30</t>
  </si>
  <si>
    <t>998214111</t>
  </si>
  <si>
    <t>Přesun hmot pro mosty montované z dílců ŽB nebo předpjatých v do 20 m</t>
  </si>
  <si>
    <t>-1723216216</t>
  </si>
  <si>
    <t>279,692*1,1 'Přepočtené koeficientem množství</t>
  </si>
  <si>
    <t>PSV</t>
  </si>
  <si>
    <t>Práce a dodávky PSV</t>
  </si>
  <si>
    <t>711</t>
  </si>
  <si>
    <t>Izolace proti vodě, vlhkosti a plynům</t>
  </si>
  <si>
    <t>31</t>
  </si>
  <si>
    <t>711112001</t>
  </si>
  <si>
    <t>Provedení izolace proti zemní vlhkosti svislé za studena nátěrem penetračním</t>
  </si>
  <si>
    <t>2029134409</t>
  </si>
  <si>
    <t>4,41*9,7</t>
  </si>
  <si>
    <t>32</t>
  </si>
  <si>
    <t>711112002</t>
  </si>
  <si>
    <t>Provedení izolace proti zemní vlhkosti svislé za studena lakem asfaltovým</t>
  </si>
  <si>
    <t>443871196</t>
  </si>
  <si>
    <t>2*4,41*9,7</t>
  </si>
  <si>
    <t>33</t>
  </si>
  <si>
    <t>998711101</t>
  </si>
  <si>
    <t>Přesun hmot tonážní pro izolace proti vodě, vlhkosti a plynům v objektech výšky do 6 m</t>
  </si>
  <si>
    <t>2079346822</t>
  </si>
  <si>
    <t>0,035</t>
  </si>
  <si>
    <t>34</t>
  </si>
  <si>
    <t>11161332</t>
  </si>
  <si>
    <t>asfalt pro izolaci trub</t>
  </si>
  <si>
    <t>T</t>
  </si>
  <si>
    <t>-323390722</t>
  </si>
  <si>
    <t>85,554*0,00045 'Přepočtené koeficientem množství</t>
  </si>
  <si>
    <t>35</t>
  </si>
  <si>
    <t>11163150</t>
  </si>
  <si>
    <t>lak penetrační asfaltový</t>
  </si>
  <si>
    <t>12457148</t>
  </si>
  <si>
    <t>42,777*0,00035 'Přepočtené koeficientem množství</t>
  </si>
  <si>
    <t>VRN1</t>
  </si>
  <si>
    <t>Průzkumné, geodetické a projektové práce</t>
  </si>
  <si>
    <t>36</t>
  </si>
  <si>
    <t>012103000</t>
  </si>
  <si>
    <t>Geodetické práce před výstavbou</t>
  </si>
  <si>
    <t>…</t>
  </si>
  <si>
    <t>1024</t>
  </si>
  <si>
    <t>-656169237</t>
  </si>
  <si>
    <t>37</t>
  </si>
  <si>
    <t>012203000</t>
  </si>
  <si>
    <t>Geodetické práce při provádění stavby</t>
  </si>
  <si>
    <t>-185893795</t>
  </si>
  <si>
    <t>38</t>
  </si>
  <si>
    <t>012303000</t>
  </si>
  <si>
    <t>Geodetické práce po výstavbě</t>
  </si>
  <si>
    <t>843034901</t>
  </si>
  <si>
    <t>VRN6</t>
  </si>
  <si>
    <t>Územní vlivy</t>
  </si>
  <si>
    <t>39</t>
  </si>
  <si>
    <t>060001000</t>
  </si>
  <si>
    <t>-955111760</t>
  </si>
  <si>
    <t>SO 02.02 - Propustek v km 81,704</t>
  </si>
  <si>
    <t>236278603</t>
  </si>
  <si>
    <t>10,6*0,3*0,63+2,8*0,3+2,7*0,3+3,25*0,3+3,12*0,3</t>
  </si>
  <si>
    <t>-32182847</t>
  </si>
  <si>
    <t>7*24</t>
  </si>
  <si>
    <t>834832005</t>
  </si>
  <si>
    <t>2141536086</t>
  </si>
  <si>
    <t>"50% zásypu" ((5,4*7,2+0,82*4,1+1,3*1,9*2,8*2+1,9*1,2*4*1,3)*1,1)*0,5</t>
  </si>
  <si>
    <t>-555212290</t>
  </si>
  <si>
    <t>(18,75*4-2*1,2*4,8-0,25*1-0,99*0,8*4)*1,1</t>
  </si>
  <si>
    <t>1312353034</t>
  </si>
  <si>
    <t>0,8*0,3*(2,57+3,14+2,57+3,14+2,83+0,77+2,1+0,99)</t>
  </si>
  <si>
    <t>151711111</t>
  </si>
  <si>
    <t>Osazení zápor ocelových dl do 8 m</t>
  </si>
  <si>
    <t>m</t>
  </si>
  <si>
    <t>-1504248648</t>
  </si>
  <si>
    <t>4*5</t>
  </si>
  <si>
    <t>13010974</t>
  </si>
  <si>
    <t>ocel profilová HE-B 140 jakost 11 375</t>
  </si>
  <si>
    <t>-1252661891</t>
  </si>
  <si>
    <t>Poznámka k položce:_x000d_
Hmotnost: 34,50 kg/m</t>
  </si>
  <si>
    <t>4*5*33,7/1000</t>
  </si>
  <si>
    <t>151721111</t>
  </si>
  <si>
    <t>Zřízení pažení do ocelových zápor hl výkopu do 4 m s jeho následným odstraněním</t>
  </si>
  <si>
    <t>357637579</t>
  </si>
  <si>
    <t>"dřevěné hranoly 100x100 - výplň mezi záporami" 1,8*3,7</t>
  </si>
  <si>
    <t>240689694</t>
  </si>
  <si>
    <t>-1081132415</t>
  </si>
  <si>
    <t>"jámy, zářezy, rýhy - 50% zásypů" 66,028+4,346-37,362</t>
  </si>
  <si>
    <t>"vrty pro pažení" 4*5*0,071</t>
  </si>
  <si>
    <t>-364297910</t>
  </si>
  <si>
    <t>34,432*10</t>
  </si>
  <si>
    <t>-240990435</t>
  </si>
  <si>
    <t>1,73*13,48+2,142*13,48</t>
  </si>
  <si>
    <t>587382300</t>
  </si>
  <si>
    <t>66,068+4,346-37,362+4*5*0,071</t>
  </si>
  <si>
    <t>2065974685</t>
  </si>
  <si>
    <t>"50% všech zásypů" 37,362</t>
  </si>
  <si>
    <t>226111113</t>
  </si>
  <si>
    <t>Vrty velkoprofilové svislé nezapažené D do 450 mm hl do 5 m hor. III</t>
  </si>
  <si>
    <t>-1393037891</t>
  </si>
  <si>
    <t>"vrty pro zápory" 4*5</t>
  </si>
  <si>
    <t>231111111</t>
  </si>
  <si>
    <t>Zřízení pilot svislých D do 450 mm hl do 30 m bez vytažení pažnic z betonu prostého</t>
  </si>
  <si>
    <t>-655233125</t>
  </si>
  <si>
    <t>"výplň vrtů betonem" 4*3,7</t>
  </si>
  <si>
    <t>58932910</t>
  </si>
  <si>
    <t>beton C 20/25 X0XC2 kamenivo frakce 0/22</t>
  </si>
  <si>
    <t>954458707</t>
  </si>
  <si>
    <t>"beton pro pažení" 4*3,8*0,071</t>
  </si>
  <si>
    <t>1486895762</t>
  </si>
  <si>
    <t>"pod trouby" (0,35*5,15+0,77*2+0,4*0,564*1,42)*1,1</t>
  </si>
  <si>
    <t>"práh dlažby" 0,8*0,3*(2,57+3,14+2,57+3,14+2,83+0,77+2,1+0,99)</t>
  </si>
  <si>
    <t>2136825099</t>
  </si>
  <si>
    <t>"základ pod troubami" 0,35+2*0,25*5,15</t>
  </si>
  <si>
    <t>"rozšířený základ" 0,64*2*2+0,77+0,18*2</t>
  </si>
  <si>
    <t>"základ pod výtokovou troubou" 0,57*1,7*2+0,57*2*0,4</t>
  </si>
  <si>
    <t>"koncové prahy" (2,57*0,8*2+3,14*0,8*2+1,97*0,46*2+2,64*0,46*2)*1,15</t>
  </si>
  <si>
    <t>-1239483102</t>
  </si>
  <si>
    <t>-910415936</t>
  </si>
  <si>
    <t>"výkres podélného řezu" 0,205</t>
  </si>
  <si>
    <t>320101113</t>
  </si>
  <si>
    <t>Osazení betonových a železobetonových prefabrikátů hmotnosti nad 5000 do 7000 kg</t>
  </si>
  <si>
    <t>-47055027</t>
  </si>
  <si>
    <t>"přemístění a osazení prefabrikované části jímky" 1,4*1,9*0,25+1,41*1,9*0,25+1,15*1,41*0,25*2+0,02*1,4</t>
  </si>
  <si>
    <t>334323218</t>
  </si>
  <si>
    <t>Mostní křídla a závěrné zídky ze ŽB C 30/37</t>
  </si>
  <si>
    <t>1688286640</t>
  </si>
  <si>
    <t>"základ" 1,4*1,9*0,25</t>
  </si>
  <si>
    <t>"delší strany jímky" 1,402*1,9*0,25*2</t>
  </si>
  <si>
    <t>"kratší strany jímky" 1,402*0,9*0,25*2</t>
  </si>
  <si>
    <t>"trouba" -1,069*0,25</t>
  </si>
  <si>
    <t>334352111</t>
  </si>
  <si>
    <t>Bednění mostních křídel a závěrných zídek ze systémového bednění s výplní z překližek - zřízení</t>
  </si>
  <si>
    <t>-82675800</t>
  </si>
  <si>
    <t>1,652*1,9*2+1,652*1,4*2+1,402*1,4*2+1,402*0,9*2</t>
  </si>
  <si>
    <t>334352211</t>
  </si>
  <si>
    <t>Bednění mostních křídel a závěrných zídek ze systémového bednění s výplní z překližek - odstranění</t>
  </si>
  <si>
    <t>-903734042</t>
  </si>
  <si>
    <t>1,652*1,9+1,652*1,4*2+1,402*1,4*2+1,402*0,9*2</t>
  </si>
  <si>
    <t>334361226</t>
  </si>
  <si>
    <t>Výztuž křídel, závěrných zdí z betonářské oceli 10 505</t>
  </si>
  <si>
    <t>-502757150</t>
  </si>
  <si>
    <t>0,144</t>
  </si>
  <si>
    <t>334361412</t>
  </si>
  <si>
    <t>Výztuž opěr, prahů, křídel, pilířů, sloupů ze svařovaných sítí do 6 kg/m2</t>
  </si>
  <si>
    <t>-1958874468</t>
  </si>
  <si>
    <t>0,142</t>
  </si>
  <si>
    <t>-2058451930</t>
  </si>
  <si>
    <t>389_R800</t>
  </si>
  <si>
    <t>Želbet. trouba patková DN800</t>
  </si>
  <si>
    <t>-1639662967</t>
  </si>
  <si>
    <t>389_R801</t>
  </si>
  <si>
    <t>Želbet. trouba patková DN800 vtoková</t>
  </si>
  <si>
    <t>1718895320</t>
  </si>
  <si>
    <t>389_R802</t>
  </si>
  <si>
    <t>Želbet. trouba patková DN800 výtoková šikmá</t>
  </si>
  <si>
    <t>802785008</t>
  </si>
  <si>
    <t>451315135</t>
  </si>
  <si>
    <t>Podkladní nebo výplňová vrstva z betonu C 16/20 tl do 200 mm</t>
  </si>
  <si>
    <t>1948785559</t>
  </si>
  <si>
    <t>0,9*1,4+1,8*2,3+4,8*1,7+2,02*2,15+2,57*3,14-0,89</t>
  </si>
  <si>
    <t>-1940234752</t>
  </si>
  <si>
    <t>1513487035</t>
  </si>
  <si>
    <t>"v šachtě" 0,9*1,4</t>
  </si>
  <si>
    <t>"vpravo" 2,57*3,14-0,88</t>
  </si>
  <si>
    <t>"vlevo" 1,64+1,44</t>
  </si>
  <si>
    <t>334_R1</t>
  </si>
  <si>
    <t>Kompozitní rošt s nosností 5,0kN/m2 s kompozitním rámem</t>
  </si>
  <si>
    <t>ks</t>
  </si>
  <si>
    <t>-449519078</t>
  </si>
  <si>
    <t>334_R2</t>
  </si>
  <si>
    <t>Montážní závěs</t>
  </si>
  <si>
    <t>-203052094</t>
  </si>
  <si>
    <t>931994132</t>
  </si>
  <si>
    <t>Těsnění dilatační spáry betonové konstrukce silikonovým tmelem do pl 4,0 cm2</t>
  </si>
  <si>
    <t>-1238711206</t>
  </si>
  <si>
    <t>3,8+3,5</t>
  </si>
  <si>
    <t>935115113</t>
  </si>
  <si>
    <t>Příkopy z tvárnic příkopových TZZ 5 pro povrchové odvodnění</t>
  </si>
  <si>
    <t>1104282000</t>
  </si>
  <si>
    <t>40</t>
  </si>
  <si>
    <t>-1858130080</t>
  </si>
  <si>
    <t>41</t>
  </si>
  <si>
    <t>-1914648559</t>
  </si>
  <si>
    <t>2*0,18*4,9+1,2*0,7*2*4,9+1*0,25*4,9+1,17*1,524*4+0,506*0,3*(3,6+3,9)</t>
  </si>
  <si>
    <t>42</t>
  </si>
  <si>
    <t>-819218980</t>
  </si>
  <si>
    <t>"kámen konstrukce" 23,35*2,5</t>
  </si>
  <si>
    <t>"kamenná dlažba" 5,57*2,5</t>
  </si>
  <si>
    <t>"zemina" (66,068+4,346-37,362)*1,8</t>
  </si>
  <si>
    <t>43</t>
  </si>
  <si>
    <t>-848433726</t>
  </si>
  <si>
    <t>"dlažba" 5,57*2,5</t>
  </si>
  <si>
    <t>"konstrukce" 19,5*2,5</t>
  </si>
  <si>
    <t>44</t>
  </si>
  <si>
    <t>1432852194</t>
  </si>
  <si>
    <t>62,675*19</t>
  </si>
  <si>
    <t>45</t>
  </si>
  <si>
    <t>736806209</t>
  </si>
  <si>
    <t>19,5*2,5+5,57*2,5</t>
  </si>
  <si>
    <t>46</t>
  </si>
  <si>
    <t>1757402190</t>
  </si>
  <si>
    <t>47</t>
  </si>
  <si>
    <t>1269356438</t>
  </si>
  <si>
    <t>4,104*2+4,574*5,4+1,4*1,652*2+1,9*1,622*2-1,07-2*0,4*0,66</t>
  </si>
  <si>
    <t>48</t>
  </si>
  <si>
    <t>825599076</t>
  </si>
  <si>
    <t>Poznámka k položce:_x000d_
Spotřeba 0,3-0,4kg/m2</t>
  </si>
  <si>
    <t>42,099</t>
  </si>
  <si>
    <t>42,099*0,00035 'Přepočtené koeficientem množství</t>
  </si>
  <si>
    <t>49</t>
  </si>
  <si>
    <t>1091000395</t>
  </si>
  <si>
    <t>42,099*2</t>
  </si>
  <si>
    <t>50</t>
  </si>
  <si>
    <t>721244557</t>
  </si>
  <si>
    <t>84,198*0,00045 'Přepočtené koeficientem množství</t>
  </si>
  <si>
    <t>51</t>
  </si>
  <si>
    <t>1059983742</t>
  </si>
  <si>
    <t>52</t>
  </si>
  <si>
    <t>-535244226</t>
  </si>
  <si>
    <t>53</t>
  </si>
  <si>
    <t>-1259084297</t>
  </si>
  <si>
    <t>54</t>
  </si>
  <si>
    <t>1683367983</t>
  </si>
  <si>
    <t>55</t>
  </si>
  <si>
    <t>-1164269794</t>
  </si>
  <si>
    <t>B6</t>
  </si>
  <si>
    <t>11,088</t>
  </si>
  <si>
    <t>B13</t>
  </si>
  <si>
    <t>10,8768</t>
  </si>
  <si>
    <t>B25</t>
  </si>
  <si>
    <t>16,283848</t>
  </si>
  <si>
    <t>C25</t>
  </si>
  <si>
    <t>67,136</t>
  </si>
  <si>
    <t>A44</t>
  </si>
  <si>
    <t>63,05</t>
  </si>
  <si>
    <t>B34</t>
  </si>
  <si>
    <t>3,06075</t>
  </si>
  <si>
    <t>C34</t>
  </si>
  <si>
    <t>34,048</t>
  </si>
  <si>
    <t>D34</t>
  </si>
  <si>
    <t>17,864</t>
  </si>
  <si>
    <t>E34</t>
  </si>
  <si>
    <t>9,6</t>
  </si>
  <si>
    <t>SO 02.03 - Propustek v km 81,920</t>
  </si>
  <si>
    <t>G34</t>
  </si>
  <si>
    <t>6,7789</t>
  </si>
  <si>
    <t>B41</t>
  </si>
  <si>
    <t>17,693</t>
  </si>
  <si>
    <t>1 - Zemní práce</t>
  </si>
  <si>
    <t>2 - Zakládání</t>
  </si>
  <si>
    <t>3 - Svislé a kompletní konstrukce</t>
  </si>
  <si>
    <t>4 - Vodorovné konstrukce</t>
  </si>
  <si>
    <t>711 - Izolace proti vodě, vlhkosti a plynům</t>
  </si>
  <si>
    <t>9 - Ostatní konstrukce a práce, bourání</t>
  </si>
  <si>
    <t>997 - Přesun sutě</t>
  </si>
  <si>
    <t>998 - Přesun hmot</t>
  </si>
  <si>
    <t>VRN1 - Průzkumné, geodetické a projektové práce</t>
  </si>
  <si>
    <t>Čerpání vody na dopravní výšku do 10 m s uvažovaným průměrným přítokem do 500 l/min</t>
  </si>
  <si>
    <t>HOD</t>
  </si>
  <si>
    <t>-450650411</t>
  </si>
  <si>
    <t>A2</t>
  </si>
  <si>
    <t>Pohotovost záložní čerpací soupravy pro dopravní výšku do 10 m s uvažovaným průměrným přítokem do 500 l/min</t>
  </si>
  <si>
    <t>DEN</t>
  </si>
  <si>
    <t>2016887655</t>
  </si>
  <si>
    <t>Vykopávky v zemnících na suchu strojně zapažených i nezapažených v hornině třídy těžitelnosti I skupiny 1 a 2 přes 50 do 100 m3</t>
  </si>
  <si>
    <t>M3</t>
  </si>
  <si>
    <t>-1286492168</t>
  </si>
  <si>
    <t>(183,36+12,624-4,8*8,6)*0,5</t>
  </si>
  <si>
    <t>Hloubení nezapažených jam a zářezů strojně s urovnáním dna do předepsaného profilu a spádu v hornině třídy těžitelnosti I skupiny 1 a 2 přes 50 do 100 m3</t>
  </si>
  <si>
    <t>-981594145</t>
  </si>
  <si>
    <t>A5</t>
  </si>
  <si>
    <t>((14,63*9,620+(17,2+17,4)*0,75))*1,1</t>
  </si>
  <si>
    <t>Hloubení nezapažených rýh šířky do 800 mm strojně s urovnáním dna do předepsaného profilu a spádu v hornině třídy těžitelnosti I skupiny 1 a 2 do 20 m3</t>
  </si>
  <si>
    <t>1680692937</t>
  </si>
  <si>
    <t>A6</t>
  </si>
  <si>
    <t>"základ" 2*0.4*0.8*2,4</t>
  </si>
  <si>
    <t>"práh dlažby" 2*0.3*0.8*(11,3+11,8)</t>
  </si>
  <si>
    <t>C6</t>
  </si>
  <si>
    <t>"Celkem: "A6+B6</t>
  </si>
  <si>
    <t>Vodorovné přemístění výkopku nebo sypaniny po suchu na obvyklém dopravním prostředku, bez naložení výkopku, avšak se složením bez rozhrnutí z horniny třídy těži</t>
  </si>
  <si>
    <t>-998541204</t>
  </si>
  <si>
    <t>1652591565</t>
  </si>
  <si>
    <t>A8</t>
  </si>
  <si>
    <t>183,360+12,624-77,352</t>
  </si>
  <si>
    <t>1986401600</t>
  </si>
  <si>
    <t>A9</t>
  </si>
  <si>
    <t>(183,360+12,624-77,352)*10</t>
  </si>
  <si>
    <t>Hutnění boků násypů z hornin soudržných a sypkých pro jakýkoliv sklon, délku a míru zhutnění svahu</t>
  </si>
  <si>
    <t>M2</t>
  </si>
  <si>
    <t>558617215</t>
  </si>
  <si>
    <t>A10</t>
  </si>
  <si>
    <t>(0,5+2,5)*2*20</t>
  </si>
  <si>
    <t>Uložení sypaniny na skládky nebo meziskládky bez hutnění s upravením uložené sypaniny do předepsaného tvaru</t>
  </si>
  <si>
    <t>2117880767</t>
  </si>
  <si>
    <t>A11</t>
  </si>
  <si>
    <t>Zásyp sypaninou z jakékoliv horniny strojně s uložením výkopku ve vrstvách se zhutněním jam, šachet, rýh nebo kolem objektů v těchto vykopávkách</t>
  </si>
  <si>
    <t>-760143201</t>
  </si>
  <si>
    <t>77,352</t>
  </si>
  <si>
    <t>Základové konstrukce z betonu železového desky ve výkopu nebo na hlavách pilot C 25/30</t>
  </si>
  <si>
    <t>-1601227456</t>
  </si>
  <si>
    <t>A13</t>
  </si>
  <si>
    <t>(2,93*2,4)*1,1</t>
  </si>
  <si>
    <t>"práh dlažby" 2*0.3*0.8*11,785+17,4*0,150*2</t>
  </si>
  <si>
    <t>C13</t>
  </si>
  <si>
    <t>"Celkem: "A13+B13</t>
  </si>
  <si>
    <t>Bednění základových konstrukcí desek zřízení</t>
  </si>
  <si>
    <t>-1258429370</t>
  </si>
  <si>
    <t>A14</t>
  </si>
  <si>
    <t>(0,741*9,620+2,145*2,8+1,850*11,785)*1,1*2</t>
  </si>
  <si>
    <t>Bednění základových konstrukcí desek odstranění bednění</t>
  </si>
  <si>
    <t>45468885</t>
  </si>
  <si>
    <t>A15</t>
  </si>
  <si>
    <t>Výztuž základových konstrukcí desek ze svařovaných sítí, hmotnosti přes 3,5 do 6 kg/m2</t>
  </si>
  <si>
    <t>289650486</t>
  </si>
  <si>
    <t>0,627</t>
  </si>
  <si>
    <t>Osazení dílců rámové konstrukce propustků a podchodů hmotnosti jednotlivě do 5 t</t>
  </si>
  <si>
    <t>KUS</t>
  </si>
  <si>
    <t>-1423756283</t>
  </si>
  <si>
    <t>389_R4050</t>
  </si>
  <si>
    <t>Mostní rámové konstrukce z dílců železobetonových C40/50</t>
  </si>
  <si>
    <t>784626784</t>
  </si>
  <si>
    <t>A23</t>
  </si>
  <si>
    <t>(3,27-1,87)*9,5*1,1-0,26*0,2*2-1,370*1,9*0,2</t>
  </si>
  <si>
    <t>Podkladní a výplňové vrstvy z betonu prostého tloušťky do 100 mm, z betonu C 16/20</t>
  </si>
  <si>
    <t>-95635131</t>
  </si>
  <si>
    <t>A24</t>
  </si>
  <si>
    <t>8,825*2,8</t>
  </si>
  <si>
    <t>Výplňové klíny za opěrou z kameniva hutněného po vrstvách drceného</t>
  </si>
  <si>
    <t>785809731</t>
  </si>
  <si>
    <t>A25</t>
  </si>
  <si>
    <t>"na šířku pláně" 4,96*9,65*2</t>
  </si>
  <si>
    <t>"nad rámem v koncích" (0.87+1,027)*8,584</t>
  </si>
  <si>
    <t>"v koncích" 2*0.5*2.1*3.2*(10-1.4)+3,2*1,460*2</t>
  </si>
  <si>
    <t>D25</t>
  </si>
  <si>
    <t>"Mezisoučet: "A25+B25+C25</t>
  </si>
  <si>
    <t>E25</t>
  </si>
  <si>
    <t>"50% celkových zásypů" 0.5*179,148</t>
  </si>
  <si>
    <t>Dlažba svahu u mostních opěr z upraveného lomového žulového kamene s vyspárováním maltou MC 25, šíře spáry 15 mm do betonového lože C 25/30 tloušťky 200 mm, plo</t>
  </si>
  <si>
    <t>1729399672</t>
  </si>
  <si>
    <t>A26</t>
  </si>
  <si>
    <t>(17,3+17,2)*1,15-1,8*2</t>
  </si>
  <si>
    <t>Provedení izolace proti zemní vlhkosti natěradly a tmely za studena na ploše svislé S nátěrem penetračním</t>
  </si>
  <si>
    <t>-498819326</t>
  </si>
  <si>
    <t>A43</t>
  </si>
  <si>
    <t>(5,3*7,010+5,3*1,370*2- 0,63*2)*1.25</t>
  </si>
  <si>
    <t>1874508588</t>
  </si>
  <si>
    <t>8.0*(2*2.7+1.4)+2*0.5*2.5*1.7+2*0.8*2.5+0.25*1.6</t>
  </si>
  <si>
    <t>B44</t>
  </si>
  <si>
    <t>A44 * 0.00035"Koeficient množství</t>
  </si>
  <si>
    <t>Provedení izolace proti zemní vlhkosti natěradly a tmely za studena na ploše svislé S nátěrem lakem asfaltovým</t>
  </si>
  <si>
    <t>-674524749</t>
  </si>
  <si>
    <t>A45</t>
  </si>
  <si>
    <t>994960305</t>
  </si>
  <si>
    <t>Přesun hmot pro izolace proti vodě, vlhkosti a plynům stanovený z hmotnosti přesunovaného materiálu vodorovná dopravní vzdálenost do 50 m v objektech výšky do 6</t>
  </si>
  <si>
    <t>-1273106246</t>
  </si>
  <si>
    <t>Zhotovení tabulky s letopočtem opravy nebo větší údržby vložením šablony do bednění</t>
  </si>
  <si>
    <t>1445050159</t>
  </si>
  <si>
    <t>Bourání mostních konstrukcí nosných konstrukcí z kamene nebo cihel</t>
  </si>
  <si>
    <t>-1027798393</t>
  </si>
  <si>
    <t>A34</t>
  </si>
  <si>
    <t>"římsy" 2*6.7*(0.3*0.5+0.5*0.3*0.6)</t>
  </si>
  <si>
    <t>"deska" (0.3*1.5+0.5*0.3*0.85)*5.3</t>
  </si>
  <si>
    <t>"opěry" 2*1.4*1.9*6.4</t>
  </si>
  <si>
    <t>"křídla" 4*1.45*1.4*2.2</t>
  </si>
  <si>
    <t>"základ" 2*0.5*1.5*6.4</t>
  </si>
  <si>
    <t>F34</t>
  </si>
  <si>
    <t>"Mezisoučet: "A34+B34+C34+D34+E34</t>
  </si>
  <si>
    <t>"rezerva 10%" 67.789*0.1</t>
  </si>
  <si>
    <t>H34</t>
  </si>
  <si>
    <t>"Celkem: "A34+B34+C34+D34+E34+G34</t>
  </si>
  <si>
    <t>963041211</t>
  </si>
  <si>
    <t>Bourání mostní nosné konstrukce z betonu prostého</t>
  </si>
  <si>
    <t>857235117</t>
  </si>
  <si>
    <t>"základ+spodní stvba"7,34*0,7*2+0,93*4,8*2+2,78*1,2*2</t>
  </si>
  <si>
    <t>"čelo"1,350*2,250*0,850*4+0,450*1,41*0,850*4</t>
  </si>
  <si>
    <t>963051111</t>
  </si>
  <si>
    <t>Bourání mostních konstrukcí nosných konstrukcí ze železového betonu</t>
  </si>
  <si>
    <t>526310234</t>
  </si>
  <si>
    <t>A35</t>
  </si>
  <si>
    <t>"nosná konstrukce" 1,8*2,4*1,25</t>
  </si>
  <si>
    <t>"úp"0,13*4,3*2*1,5</t>
  </si>
  <si>
    <t>997013601</t>
  </si>
  <si>
    <t>Poplatek za uložení na skládce (skládkovné) stavebního odpadu betonového kód odpadu 17 01 01</t>
  </si>
  <si>
    <t>-1167903277</t>
  </si>
  <si>
    <t>38,361*2,2</t>
  </si>
  <si>
    <t>997013602</t>
  </si>
  <si>
    <t>Poplatek za uložení stavebního odpadu na skládce (skládkovné) z armovaného betonu zatříděného do Katalogu odpadů pod kódem 17 01 01</t>
  </si>
  <si>
    <t>-1440021452</t>
  </si>
  <si>
    <t>A37</t>
  </si>
  <si>
    <t>7,077*2,5</t>
  </si>
  <si>
    <t>Poplatek za uložení stavebního odpadu na skládce (skládkovné) zeminy a kamení zatříděného do Katalogu odpadů pod kódem 17 05 04</t>
  </si>
  <si>
    <t>-1026743596</t>
  </si>
  <si>
    <t>118,632*1,8</t>
  </si>
  <si>
    <t>Vodorovná doprava suti nebo vybouraných hmot suti se složením a hrubým urovnáním, na vzdálenost do 1 km</t>
  </si>
  <si>
    <t>522993085</t>
  </si>
  <si>
    <t>84,394+17,693</t>
  </si>
  <si>
    <t>Vodorovná doprava suti nebo vybouraných hmot suti se složením a hrubým urovnáním, na vzdálenost Příplatek k ceně za každý další i započatý 1 km přes 1 km</t>
  </si>
  <si>
    <t>-1827356012</t>
  </si>
  <si>
    <t>(84,394+17,693)*19</t>
  </si>
  <si>
    <t>Nakládání suti nebo vybouraných hmot na dopravní prostředky pro vodorovnou dopravu suti</t>
  </si>
  <si>
    <t>-1260807805</t>
  </si>
  <si>
    <t>A41</t>
  </si>
  <si>
    <t>"beton" 84,394</t>
  </si>
  <si>
    <t>"železobeton" 17,693</t>
  </si>
  <si>
    <t>C41</t>
  </si>
  <si>
    <t>"Celkem: "A41+B41</t>
  </si>
  <si>
    <t>Přesun hmot pro mosty montované z dílců železobetonových nebo předpjatých vodorovná dopravní vzdálenost do 100 m výška mostu do 20 m</t>
  </si>
  <si>
    <t>1081026182</t>
  </si>
  <si>
    <t>0,627+18,612*2,5+14,005*2,5+89,574*2,2+36,075*0,2*2,5+24,710*2,2</t>
  </si>
  <si>
    <t>1887233502</t>
  </si>
  <si>
    <t>-1249650629</t>
  </si>
  <si>
    <t>-1227856506</t>
  </si>
  <si>
    <t>1007541515</t>
  </si>
  <si>
    <t>SO 02.04 - Propustek v km 84,971</t>
  </si>
  <si>
    <t>1994342855</t>
  </si>
  <si>
    <t>((4*2*0,25)+(5,88*0,6*0,25))*1,1"rezerva 10%"</t>
  </si>
  <si>
    <t>753686145</t>
  </si>
  <si>
    <t>2046228563</t>
  </si>
  <si>
    <t>-200139195</t>
  </si>
  <si>
    <t>40,861"zemina pro zpětné zásypy uložena na dočasné skládce"</t>
  </si>
  <si>
    <t>37,211"zemina pro odvoz na skládku"</t>
  </si>
  <si>
    <t>-410061661</t>
  </si>
  <si>
    <t>((1,24*6,21*0,5)+(7,82*6,21)+(9,48*5,01))*1,1"rezerva 10%"</t>
  </si>
  <si>
    <t>-1,425"demolice ŽB"</t>
  </si>
  <si>
    <t>-30,401"demolice kámen"</t>
  </si>
  <si>
    <t>1665700297</t>
  </si>
  <si>
    <t>6*5</t>
  </si>
  <si>
    <t>-1465220043</t>
  </si>
  <si>
    <t>"dřevěné hranoly 1,2m-výplň mezi záporami"1,2*2,5*4</t>
  </si>
  <si>
    <t>-1430427179</t>
  </si>
  <si>
    <t>40,861"50% zásypů"*2</t>
  </si>
  <si>
    <t>-992989186</t>
  </si>
  <si>
    <t>78,072-40,861</t>
  </si>
  <si>
    <t>-985818776</t>
  </si>
  <si>
    <t xml:space="preserve">37,211*10"celkem 20km - 20-10=10" </t>
  </si>
  <si>
    <t>-1390143617</t>
  </si>
  <si>
    <t>(24,5+19,7)*1,1</t>
  </si>
  <si>
    <t>704051234</t>
  </si>
  <si>
    <t>1891992952</t>
  </si>
  <si>
    <t>-(5,9*2,11)-(3,05*2,2)-(1,96*4,6)"m3 nový objekt"</t>
  </si>
  <si>
    <t>-(81,723*0,5"50%")</t>
  </si>
  <si>
    <t>-671679359</t>
  </si>
  <si>
    <t>"vrty pro zápory" 5*6</t>
  </si>
  <si>
    <t>-2051549663</t>
  </si>
  <si>
    <t>"výplň vrtů betonem" 5*3,5</t>
  </si>
  <si>
    <t>275779119</t>
  </si>
  <si>
    <t>"beton pro vrt" 5*3,5*0,1</t>
  </si>
  <si>
    <t>319699169</t>
  </si>
  <si>
    <t>"pod trouby" 1,49*1,8</t>
  </si>
  <si>
    <t>-1381778374</t>
  </si>
  <si>
    <t>"základ pod troubami" 2*0,25*5,35+0,15*2+0,35</t>
  </si>
  <si>
    <t>399480411</t>
  </si>
  <si>
    <t>-159393030</t>
  </si>
  <si>
    <t>((2*(1,7*5,25))*7,9)/1000</t>
  </si>
  <si>
    <t>-1636819984</t>
  </si>
  <si>
    <t>2,34*2"2x ŽB čelní zídka prefabrikát"</t>
  </si>
  <si>
    <t>2.542"ŽB šachta prefabrikát"</t>
  </si>
  <si>
    <t>637973012</t>
  </si>
  <si>
    <t>"vtoková šachta"2,75*0,25+2*(1,96*0,25)+1,7*0,25*1,95+1,7*0,9*0,25</t>
  </si>
  <si>
    <t>"ŽB čelní zeď"(2*1,61*1,45)+(0,137*4,6+0,87*1,66+1,51*0,4)</t>
  </si>
  <si>
    <t>1701597014</t>
  </si>
  <si>
    <t>"bednění šachty" 2,2*1,4+(2,2*1,4-1,7*0,9)+1.95*2,2+1,95*1,4*2+2,75+1,35+1,7*0,9*2+1,7*1,7</t>
  </si>
  <si>
    <t>"bednění čelní zídky"1,75*6+9,24*4,6</t>
  </si>
  <si>
    <t>1302377688</t>
  </si>
  <si>
    <t>"bednění šachty" 2,2*1,4+(2,2*1,4-1,7*0,9)+1.95*2,2+1,95*1,4*2+1,35+1,7*0,9*2+1,7*1,7</t>
  </si>
  <si>
    <t>-654877816</t>
  </si>
  <si>
    <t>0,18"ŽB šachta"</t>
  </si>
  <si>
    <t>0,67"ŽB zídka</t>
  </si>
  <si>
    <t>-688391116</t>
  </si>
  <si>
    <t>0,15"ŽB šachta"</t>
  </si>
  <si>
    <t>0,12"ŽB zídka</t>
  </si>
  <si>
    <t>698392219</t>
  </si>
  <si>
    <t>389_R1000</t>
  </si>
  <si>
    <t>Želbet. trouba patková DN1000</t>
  </si>
  <si>
    <t>-456108351</t>
  </si>
  <si>
    <t>13010976</t>
  </si>
  <si>
    <t>ocel profilová HE-B 160 jakost 11 375</t>
  </si>
  <si>
    <t>-1597017560</t>
  </si>
  <si>
    <t>Poznámka k položce:_x000d_
Hmotnost: 43,70 kg/m</t>
  </si>
  <si>
    <t>4*4*42,6/1000</t>
  </si>
  <si>
    <t>147421991</t>
  </si>
  <si>
    <t>"podkladní beton"(10,1+7,66+4,32)</t>
  </si>
  <si>
    <t>-1589651034</t>
  </si>
  <si>
    <t>40,861"50% zásypů"</t>
  </si>
  <si>
    <t>300023366</t>
  </si>
  <si>
    <t>"v šachtě" 0,9*1,7</t>
  </si>
  <si>
    <t>"vlevo"5,25*1,2</t>
  </si>
  <si>
    <t>Poplatek za uložení na skládce (skládkovné) stavebního odpadu železobetonového kód odpadu 17 01 01</t>
  </si>
  <si>
    <t>-978066968</t>
  </si>
  <si>
    <t>1,425*2,5</t>
  </si>
  <si>
    <t>1336301628</t>
  </si>
  <si>
    <t>30,401*1,8</t>
  </si>
  <si>
    <t>2026870147</t>
  </si>
  <si>
    <t>(54,722+3,563)</t>
  </si>
  <si>
    <t>-1456699047</t>
  </si>
  <si>
    <t>(54,722+3,563)*19</t>
  </si>
  <si>
    <t>1172812922</t>
  </si>
  <si>
    <t xml:space="preserve">54,722"kámen" </t>
  </si>
  <si>
    <t>3,563"železobeton"</t>
  </si>
  <si>
    <t>1758852951</t>
  </si>
  <si>
    <t>-35563297</t>
  </si>
  <si>
    <t>"izolace trub"5,15*5,35*1,1</t>
  </si>
  <si>
    <t>"izolace šachty" (1,95*2,2+1,95*1,4*2+2,75+2,2*1,4)*1,1</t>
  </si>
  <si>
    <t>"izolace čelní zídky" (7,20*4,6+1,75*6)*1,1</t>
  </si>
  <si>
    <t>-1662056235</t>
  </si>
  <si>
    <t>95,428*0.00035</t>
  </si>
  <si>
    <t>1379773999</t>
  </si>
  <si>
    <t>95,428*2</t>
  </si>
  <si>
    <t>-1396336171</t>
  </si>
  <si>
    <t>0,037</t>
  </si>
  <si>
    <t>1119928390</t>
  </si>
  <si>
    <t>945635884</t>
  </si>
  <si>
    <t>334_R3</t>
  </si>
  <si>
    <t>1564879765</t>
  </si>
  <si>
    <t>931992111</t>
  </si>
  <si>
    <t>Výplň dilatačních spár z pěnového polystyrénu tl 20 mm</t>
  </si>
  <si>
    <t>-1619756611</t>
  </si>
  <si>
    <t>"2x dilatační spára čelní zídky"1,70*2*1,1</t>
  </si>
  <si>
    <t>-110005196</t>
  </si>
  <si>
    <t>"2x dilatační spára čelní zídky"8,2*2*1,1</t>
  </si>
  <si>
    <t>935111211</t>
  </si>
  <si>
    <t>Osazení příkopového žlabu do štěrkopísku tl 100 mm z betonových tvárnic š 800 mm</t>
  </si>
  <si>
    <t>-1746000220</t>
  </si>
  <si>
    <t>ZPS.TBM11319</t>
  </si>
  <si>
    <t>Příkopová tvárnice TZZ 4a</t>
  </si>
  <si>
    <t>1577305844</t>
  </si>
  <si>
    <t>10+10</t>
  </si>
  <si>
    <t>-1489421006</t>
  </si>
  <si>
    <t>2107064005</t>
  </si>
  <si>
    <t>(3,75*2,9+1,8*(3,17+4,51)+3,12*2,2)*1,1"rezerva 10%"</t>
  </si>
  <si>
    <t>-(3,75*0,38)"nadbetonování římsy"</t>
  </si>
  <si>
    <t>-(5,88*(0,6*0,82))"profil"</t>
  </si>
  <si>
    <t>Bourání mostní nosné konstrukce z ŽB</t>
  </si>
  <si>
    <t>-1422123971</t>
  </si>
  <si>
    <t>(3,75*0,38)"nadbetonování římsy"</t>
  </si>
  <si>
    <t>-276221600</t>
  </si>
  <si>
    <t>1228266754</t>
  </si>
  <si>
    <t>443534315</t>
  </si>
  <si>
    <t>56</t>
  </si>
  <si>
    <t>-1453657631</t>
  </si>
  <si>
    <t>SO 02.05 - Propustek v km 85,532</t>
  </si>
  <si>
    <t xml:space="preserve">    6 - Úpravy povrchů, podlahy a osazování výplní</t>
  </si>
  <si>
    <t xml:space="preserve">    767 - Konstrukce zámečnické</t>
  </si>
  <si>
    <t>-772936378</t>
  </si>
  <si>
    <t>-476758048</t>
  </si>
  <si>
    <t>-360049253</t>
  </si>
  <si>
    <t>-608609885</t>
  </si>
  <si>
    <t>26,125*19</t>
  </si>
  <si>
    <t>-1786650725</t>
  </si>
  <si>
    <t>-471120184</t>
  </si>
  <si>
    <t>153211002</t>
  </si>
  <si>
    <t>Zřízení stříkaného betonu tl do 100 mm skalních a poloskalních ploch</t>
  </si>
  <si>
    <t>1913564624</t>
  </si>
  <si>
    <t>58932931</t>
  </si>
  <si>
    <t>beton C 25/30 X0 kamenivo frakce 0/8</t>
  </si>
  <si>
    <t>-1896080337</t>
  </si>
  <si>
    <t>506558508</t>
  </si>
  <si>
    <t>"práh dlažby" 2*0.3*0.8*(1.6+2*1.5)</t>
  </si>
  <si>
    <t>0.2*1.8*12.99+2*0.3*0.6*1.8</t>
  </si>
  <si>
    <t>27331021</t>
  </si>
  <si>
    <t>desky a bloky pražcové tl 4-6mm</t>
  </si>
  <si>
    <t>kg</t>
  </si>
  <si>
    <t>-2111221838</t>
  </si>
  <si>
    <t>317321118</t>
  </si>
  <si>
    <t>Mostní římsy ze ŽB C 30/37</t>
  </si>
  <si>
    <t>1379438790</t>
  </si>
  <si>
    <t>317353121</t>
  </si>
  <si>
    <t>Bednění mostních říms všech tvarů - zřízení</t>
  </si>
  <si>
    <t>-1117519224</t>
  </si>
  <si>
    <t>317353221</t>
  </si>
  <si>
    <t>Bednění mostních říms všech tvarů - odstranění</t>
  </si>
  <si>
    <t>-138563288</t>
  </si>
  <si>
    <t>317361116</t>
  </si>
  <si>
    <t>Výztuž mostních říms z betonářské oceli 10 505</t>
  </si>
  <si>
    <t>-1926556678</t>
  </si>
  <si>
    <t>320101114</t>
  </si>
  <si>
    <t>Osazení betonových a železobetonových prefabrikátů hmotnosti nad 7000 do 10000 kg</t>
  </si>
  <si>
    <t>-1388168276</t>
  </si>
  <si>
    <t>-105622963</t>
  </si>
  <si>
    <t>Úpravy povrchů, podlahy a osazování výplní</t>
  </si>
  <si>
    <t>628613511</t>
  </si>
  <si>
    <t>Ochranný nátěr OK mostů - základní a podkladní epoxidový, vrchní PU, tl. min 280 µm</t>
  </si>
  <si>
    <t>-209081190</t>
  </si>
  <si>
    <t>911121211</t>
  </si>
  <si>
    <t>Výroba ocelového zábradli při opravách mostů</t>
  </si>
  <si>
    <t>711577813</t>
  </si>
  <si>
    <t>911121311</t>
  </si>
  <si>
    <t>Montáž ocelového zábradli při opravách mostů</t>
  </si>
  <si>
    <t>-46183211</t>
  </si>
  <si>
    <t>13011067</t>
  </si>
  <si>
    <t>úhelník ocelový rovnostranný jakost 11 375 80x80x10mm</t>
  </si>
  <si>
    <t>-1626524936</t>
  </si>
  <si>
    <t>13010430</t>
  </si>
  <si>
    <t>úhelník ocelový rovnostranný jakost 11 375 70x70x7mm</t>
  </si>
  <si>
    <t>-659470766</t>
  </si>
  <si>
    <t>966075141</t>
  </si>
  <si>
    <t>Odstranění kovového zábradlí vcelku</t>
  </si>
  <si>
    <t>1492932050</t>
  </si>
  <si>
    <t>985141111</t>
  </si>
  <si>
    <t>Vyčištění trhlin a dutin ve zdivu š do 30 mm hl do 150 mm</t>
  </si>
  <si>
    <t>1918588968</t>
  </si>
  <si>
    <t>985311113</t>
  </si>
  <si>
    <t>Reprofilace stěn cementovými sanačními maltami tl 30 mm</t>
  </si>
  <si>
    <t>-1694381720</t>
  </si>
  <si>
    <t>985311215</t>
  </si>
  <si>
    <t>Reprofilace líce kleneb a podhledů cementovými sanačními maltami tl 50 mm</t>
  </si>
  <si>
    <t>148900495</t>
  </si>
  <si>
    <t>-1103689977</t>
  </si>
  <si>
    <t>569843868</t>
  </si>
  <si>
    <t>767</t>
  </si>
  <si>
    <t>Konstrukce zámečnické</t>
  </si>
  <si>
    <t>767163121</t>
  </si>
  <si>
    <t>Montáž přímého kového zábradlí z dílců do betonu v rovině</t>
  </si>
  <si>
    <t>716168248</t>
  </si>
  <si>
    <t>1361517678</t>
  </si>
  <si>
    <t>447523555</t>
  </si>
  <si>
    <t>-155996685</t>
  </si>
  <si>
    <t>55342283</t>
  </si>
  <si>
    <t>zábradlí s lankovou výplní s bočním kotvením, kulatý sloupek</t>
  </si>
  <si>
    <t>-490766706</t>
  </si>
  <si>
    <t>1121016600</t>
  </si>
  <si>
    <t>B23</t>
  </si>
  <si>
    <t>88,55</t>
  </si>
  <si>
    <t>C23</t>
  </si>
  <si>
    <t>24,52</t>
  </si>
  <si>
    <t>A33</t>
  </si>
  <si>
    <t>74,8</t>
  </si>
  <si>
    <t>SO 02.06 - Propustek v km 88,281</t>
  </si>
  <si>
    <t xml:space="preserve">    vrn1 - Průzkumné, geodetické a projektové práce</t>
  </si>
  <si>
    <t xml:space="preserve">    vrn6 - Územní vlivy</t>
  </si>
  <si>
    <t>-1802068217</t>
  </si>
  <si>
    <t>(3,7*0,4)</t>
  </si>
  <si>
    <t>-1702250209</t>
  </si>
  <si>
    <t>1653462154</t>
  </si>
  <si>
    <t>1531434274</t>
  </si>
  <si>
    <t>570821262</t>
  </si>
  <si>
    <t>9,7*8,3+4,5*2,2+2*0,8*2,1+(3,2+9,7)*0,2+2*4,8*0,6+2*3,2*1,2</t>
  </si>
  <si>
    <t>-1413321640</t>
  </si>
  <si>
    <t>"prahy dlažby" 0.3*0.6*14</t>
  </si>
  <si>
    <t>-96782321</t>
  </si>
  <si>
    <t>-711829471</t>
  </si>
  <si>
    <t>18*6*42,6/1000</t>
  </si>
  <si>
    <t>2019708438</t>
  </si>
  <si>
    <t>2,4*(5+1+1)+3,7*(3,3+3,3)</t>
  </si>
  <si>
    <t>-927436469</t>
  </si>
  <si>
    <t>-1445722216</t>
  </si>
  <si>
    <t>109,79+2,52-58,5</t>
  </si>
  <si>
    <t>"vrty pro pažení" 18*6*0,071</t>
  </si>
  <si>
    <t>-2070340949</t>
  </si>
  <si>
    <t>61,478*20</t>
  </si>
  <si>
    <t>812283385</t>
  </si>
  <si>
    <t>3,5*13+2,7*12,8</t>
  </si>
  <si>
    <t>-175874100</t>
  </si>
  <si>
    <t>109,79+2,52-58,5+18*6*0,071</t>
  </si>
  <si>
    <t>-1053345857</t>
  </si>
  <si>
    <t>"50% všech zásypů" 58,5</t>
  </si>
  <si>
    <t>623001694</t>
  </si>
  <si>
    <t>18*6</t>
  </si>
  <si>
    <t>-957609009</t>
  </si>
  <si>
    <t>18*3,7</t>
  </si>
  <si>
    <t>-606371658</t>
  </si>
  <si>
    <t>18*0,07*3,7</t>
  </si>
  <si>
    <t>-1295525579</t>
  </si>
  <si>
    <t>"pod trouby" 1,8*8,7*0,2</t>
  </si>
  <si>
    <t>"práh dlažby" 0.3*0.6*14</t>
  </si>
  <si>
    <t>-1704971713</t>
  </si>
  <si>
    <t>0,5*22</t>
  </si>
  <si>
    <t>-1835564309</t>
  </si>
  <si>
    <t>-1332822682</t>
  </si>
  <si>
    <t>-1062378422</t>
  </si>
  <si>
    <t>"výtoková zídka" 0,6*3,11+0,71*3,7</t>
  </si>
  <si>
    <t>"vtoková šachta" 2*2,2*0,3*2-3,14*0,69*0,69*0,3+2,2*1*0,3+0,99*1*0,3</t>
  </si>
  <si>
    <t>-341445470</t>
  </si>
  <si>
    <t>"výtoková zídka" 2*3,2+4*2,5</t>
  </si>
  <si>
    <t>"vtoková šachta" 7,7*2</t>
  </si>
  <si>
    <t>1201191275</t>
  </si>
  <si>
    <t>-1304328402</t>
  </si>
  <si>
    <t>"výtoková zídka" (295,69-87,45)/1000</t>
  </si>
  <si>
    <t>"vtoková šachta" (376,46-210,61)/1000</t>
  </si>
  <si>
    <t>1958240178</t>
  </si>
  <si>
    <t>"výtoková zídka" 87,45/1000</t>
  </si>
  <si>
    <t>"vtoková šachta" 210,61/1000</t>
  </si>
  <si>
    <t>-1190667358</t>
  </si>
  <si>
    <t>2135258698</t>
  </si>
  <si>
    <t>389_R1001</t>
  </si>
  <si>
    <t>-772071995</t>
  </si>
  <si>
    <t>-1647032841</t>
  </si>
  <si>
    <t>2,1*6,5+1,9*2,4</t>
  </si>
  <si>
    <t>-1197748369</t>
  </si>
  <si>
    <t>"podsyp pod ŽB deskou" 2,5*0,2*6,5</t>
  </si>
  <si>
    <t>"zásyp propustku" 11,5*7,7</t>
  </si>
  <si>
    <t>"kolem šachty a čelní zídky" 2*(1,9*1,6)+1,7*2,2+2*2,1*3,5</t>
  </si>
  <si>
    <t>D23</t>
  </si>
  <si>
    <t>"Mezisoučet: "A23+B23+C23</t>
  </si>
  <si>
    <t>E23</t>
  </si>
  <si>
    <t>"50% nový materiál" 0.5*116,320</t>
  </si>
  <si>
    <t>-1135229248</t>
  </si>
  <si>
    <t>"na výtoku" 14,5</t>
  </si>
  <si>
    <t>-23101839</t>
  </si>
  <si>
    <t>1,5+1,5</t>
  </si>
  <si>
    <t>700918736</t>
  </si>
  <si>
    <t>R953961114</t>
  </si>
  <si>
    <t>"Kotvy chemické s vyvrtáním otvoru do betonu, železobetonu velikost M 16, hloubka 300mm včetně kotevní výztuže</t>
  </si>
  <si>
    <t>390722476</t>
  </si>
  <si>
    <t>806594248</t>
  </si>
  <si>
    <t>30,49*2,5</t>
  </si>
  <si>
    <t>-1012583921</t>
  </si>
  <si>
    <t>"kamenná dlažba" (3,7*0,4)*2,5</t>
  </si>
  <si>
    <t>"zemina+zemina z vrtů" (109,79+2,52-58,5)*1.8+18*6*0,071</t>
  </si>
  <si>
    <t>1513095857</t>
  </si>
  <si>
    <t>"konstrukce ze ŽB" 30,49*2,5</t>
  </si>
  <si>
    <t>"kámenná dlažba" (3,7*0,4)*2,5</t>
  </si>
  <si>
    <t>787135806</t>
  </si>
  <si>
    <t>79,925*19</t>
  </si>
  <si>
    <t>964858616</t>
  </si>
  <si>
    <t>30,49*2,5+(3,7*0,4)*2,5</t>
  </si>
  <si>
    <t>1599686774</t>
  </si>
  <si>
    <t>1922149404</t>
  </si>
  <si>
    <t>0,053+0,026</t>
  </si>
  <si>
    <t>546401409</t>
  </si>
  <si>
    <t>"otvor do stáv. čela na vtoku" 1,45*1,48+1,3*1,48</t>
  </si>
  <si>
    <t>"demolice části staré opěry" 2,4*4,6+4,6*2,2</t>
  </si>
  <si>
    <t>"demolice ŽB desky" 0,6*6,5</t>
  </si>
  <si>
    <t>"demolice říms" 0,17*4*2</t>
  </si>
  <si>
    <t>R1</t>
  </si>
  <si>
    <t>Kompozitní mříž</t>
  </si>
  <si>
    <t>2106645445</t>
  </si>
  <si>
    <t>1713137202</t>
  </si>
  <si>
    <t>5,2*9+7,7*2+2*1,9+4*2,2</t>
  </si>
  <si>
    <t>1905325257</t>
  </si>
  <si>
    <t>A33 * 0.00035"Koeficient množství</t>
  </si>
  <si>
    <t>-1455386007</t>
  </si>
  <si>
    <t>2*(5,2*9+7,7*2+2*1,9+4*2,2)</t>
  </si>
  <si>
    <t>220425915</t>
  </si>
  <si>
    <t>0.00035*149,6</t>
  </si>
  <si>
    <t>vrn1</t>
  </si>
  <si>
    <t>586722851</t>
  </si>
  <si>
    <t>548882972</t>
  </si>
  <si>
    <t>-305003699</t>
  </si>
  <si>
    <t>vrn6</t>
  </si>
  <si>
    <t>1022242871</t>
  </si>
  <si>
    <t>SO 02.07 - Propustek v km 88,428</t>
  </si>
  <si>
    <t>-1658975829</t>
  </si>
  <si>
    <t>0,3*0,63*4,7</t>
  </si>
  <si>
    <t>-1606555686</t>
  </si>
  <si>
    <t>-495806944</t>
  </si>
  <si>
    <t>-2007734203</t>
  </si>
  <si>
    <t>"50% na zpětné zásypy" (7*6,73+2,26*1,2+2,07*1,2+2,1*5,2)*0,5</t>
  </si>
  <si>
    <t>-176323979</t>
  </si>
  <si>
    <t>(7,1*5,6+0,42*4,62+0,31*4,62+3,54*3,9)*1,1</t>
  </si>
  <si>
    <t>179512960</t>
  </si>
  <si>
    <t>0,8*0,3*(1,5+3,7+1,5+2,14+1,8+1,8+3,2)</t>
  </si>
  <si>
    <t>1825442190</t>
  </si>
  <si>
    <t>6*6+7*4</t>
  </si>
  <si>
    <t>668141227</t>
  </si>
  <si>
    <t>"pro vodorovné rozepření" 4*2,7*42,6/1000</t>
  </si>
  <si>
    <t>"pro zapažení"(6*6+7*4)*42,6/1000</t>
  </si>
  <si>
    <t>1908769139</t>
  </si>
  <si>
    <t>"Dřevěné hranoly 100x100-výplň mezi záporami" 2,1*2*2+6,4*1,5</t>
  </si>
  <si>
    <t>1139510080</t>
  </si>
  <si>
    <t>"50% zásypů" 31,613</t>
  </si>
  <si>
    <t>1367129745</t>
  </si>
  <si>
    <t>"jámy, zářezy, rýhy - 50% zásypů" 62,632+3,754-31,613</t>
  </si>
  <si>
    <t>"vrty pro pažení" (6*6+7*4)*0,071</t>
  </si>
  <si>
    <t>-1949751749</t>
  </si>
  <si>
    <t>39,317*10</t>
  </si>
  <si>
    <t>1395108707</t>
  </si>
  <si>
    <t>1,43*10,62+2,37*10,62</t>
  </si>
  <si>
    <t>-1213440389</t>
  </si>
  <si>
    <t>62,632+3,754-31,613+(6*6+7*4)*0,071</t>
  </si>
  <si>
    <t>-1523524190</t>
  </si>
  <si>
    <t>"50% všech zásypů" 31,613</t>
  </si>
  <si>
    <t>515590347</t>
  </si>
  <si>
    <t>"Vrty pro zápory" 6*6+7*4</t>
  </si>
  <si>
    <t>-1370870218</t>
  </si>
  <si>
    <t>"Výplň vrtů betonem" 3,7*6+2,5*7</t>
  </si>
  <si>
    <t>-2056214462</t>
  </si>
  <si>
    <t>(3,7*6+2,5*7)*0,071</t>
  </si>
  <si>
    <t>-231337606</t>
  </si>
  <si>
    <t>"pod trouby" 0,28*4,81+0,71*2+0,62*0,4*1,7</t>
  </si>
  <si>
    <t>"práh dlažby" 0,8*0,3*(1,5+3,7+1,5+2,14+1,8+1,8+3,2)</t>
  </si>
  <si>
    <t>-1444742629</t>
  </si>
  <si>
    <t>"základ pod troubami" 0,2*4,81*2+0,275</t>
  </si>
  <si>
    <t>"rozšířený základ" 0,65*1,95*2+0,71+0,183*2</t>
  </si>
  <si>
    <t>"základ pod výtokovou troubou" 0,614*1,7*2+0,614*0,4*2</t>
  </si>
  <si>
    <t>"koncové prahy" (0,6+0,25)*(2,14+1,74*2+0,91*2+3,14+3,7+1,5*2)</t>
  </si>
  <si>
    <t>1852668114</t>
  </si>
  <si>
    <t>1304141017</t>
  </si>
  <si>
    <t>0,152</t>
  </si>
  <si>
    <t>258734201</t>
  </si>
  <si>
    <t>"čelní zídka na vtoku" (1,58*3,7)-1,07</t>
  </si>
  <si>
    <t>-154473323</t>
  </si>
  <si>
    <t>"bednění zídky" 1,59*2+0,5*3,7+1,58*3,7+1,35*3,7+0,3*3,7+0,263*3,7+0,41*3,7</t>
  </si>
  <si>
    <t>2011111292</t>
  </si>
  <si>
    <t>1837839374</t>
  </si>
  <si>
    <t>"Pro ŽB čelní zídku" 0,220</t>
  </si>
  <si>
    <t>1074986841</t>
  </si>
  <si>
    <t>0,175</t>
  </si>
  <si>
    <t>-3074759</t>
  </si>
  <si>
    <t>905191446</t>
  </si>
  <si>
    <t>-2117108314</t>
  </si>
  <si>
    <t>-661978982</t>
  </si>
  <si>
    <t>1563490488</t>
  </si>
  <si>
    <t>"podkladní beton" 6,4*1,7+4,1*1,5</t>
  </si>
  <si>
    <t>1622599136</t>
  </si>
  <si>
    <t>1889687195</t>
  </si>
  <si>
    <t>"vlevo" 5,92</t>
  </si>
  <si>
    <t>"vpravo" 2,34+2,52</t>
  </si>
  <si>
    <t>-445262245</t>
  </si>
  <si>
    <t>1,71+0,8+1,72+2,6+2,7</t>
  </si>
  <si>
    <t>2012489149</t>
  </si>
  <si>
    <t>1052863676</t>
  </si>
  <si>
    <t>"Bourání stav. propustku" 0,437*2,028*(4,55-0,8)+1,015*0,7*2*(4,55-0,8)+0,309*0,628*(4,55-0,8)+(3,9*2,15*0,8)-0,704*0,628*0,8</t>
  </si>
  <si>
    <t>-293119962</t>
  </si>
  <si>
    <t>"kamenná konstrukce" 15,734*2,5</t>
  </si>
  <si>
    <t>"kamenná dlažba" 0,885*2,5</t>
  </si>
  <si>
    <t>"zemina" (62,546+3,754-31,613+6*6*0,071+7*4*0,071)*1,8</t>
  </si>
  <si>
    <t>747694547</t>
  </si>
  <si>
    <t>"kamenná dlažba" 0,888*2,5</t>
  </si>
  <si>
    <t>38791508</t>
  </si>
  <si>
    <t>41,555*19</t>
  </si>
  <si>
    <t>326514140</t>
  </si>
  <si>
    <t>15,734*2,5+0,88*2,5</t>
  </si>
  <si>
    <t>-277501303</t>
  </si>
  <si>
    <t>893434695</t>
  </si>
  <si>
    <t>"izolace trub a zídky" 4,25*4,81+4*1,95+(1,78*3,7)-1,07+1,58*2+1,51*3,7+0,725+0,684</t>
  </si>
  <si>
    <t>2045339199</t>
  </si>
  <si>
    <t>43,915*0,00035 'Přepočtené koeficientem množství</t>
  </si>
  <si>
    <t>-1144157660</t>
  </si>
  <si>
    <t>43,915*2</t>
  </si>
  <si>
    <t>1916258344</t>
  </si>
  <si>
    <t>87,83*0,00045 'Přepočtené koeficientem množství</t>
  </si>
  <si>
    <t>-737361654</t>
  </si>
  <si>
    <t>0,015+0,04</t>
  </si>
  <si>
    <t>-1815253061</t>
  </si>
  <si>
    <t>-1992694457</t>
  </si>
  <si>
    <t>-328606783</t>
  </si>
  <si>
    <t>-338031758</t>
  </si>
  <si>
    <t>022101011</t>
  </si>
  <si>
    <t>Geodetické práce Geodetické práce v průběhu opravy</t>
  </si>
  <si>
    <t>-1890966306</t>
  </si>
  <si>
    <t>022101001</t>
  </si>
  <si>
    <t>Geodetické práce Geodetické práce před opravou</t>
  </si>
  <si>
    <t>1854780837</t>
  </si>
  <si>
    <t>022101021</t>
  </si>
  <si>
    <t>Geodetické práce Geodetické práce po ukončení opravy (zaměření skutečného provedení)</t>
  </si>
  <si>
    <t>-355972132</t>
  </si>
  <si>
    <t>022111001</t>
  </si>
  <si>
    <t>Geodetické práce Kontrola PPK při směrové a výškové úpravě koleje zaměřením APK trať jednokolejná</t>
  </si>
  <si>
    <t>580093145</t>
  </si>
  <si>
    <t>-992583941</t>
  </si>
  <si>
    <t>023111011</t>
  </si>
  <si>
    <t>Projektové práce Technický projekt zajištění PPK bez optimalizace nivelety/osy koleje trať jednokolejná zajištění PPK</t>
  </si>
  <si>
    <t>-1231601921</t>
  </si>
  <si>
    <t>023131001</t>
  </si>
  <si>
    <t>Projektové práce Dokumentace skutečného provedení železničního svršku a spodku, propustků</t>
  </si>
  <si>
    <t>779309804</t>
  </si>
  <si>
    <t>024101301_R</t>
  </si>
  <si>
    <t>Inženýrská činnost posudky (např. statické aj.) a dozory</t>
  </si>
  <si>
    <t>1007998163</t>
  </si>
  <si>
    <t>Poznámka k položce:_x000d_
Statické zatěžovací zkoušky</t>
  </si>
  <si>
    <t>024101401_R</t>
  </si>
  <si>
    <t>Autorský dozor, inženýrská činnost koordinační a kompletační činnost</t>
  </si>
  <si>
    <t>1000362044</t>
  </si>
  <si>
    <t>Poznámka k položce:_x000d_
Autorský dozor projektanta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</si>
  <si>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</si>
  <si>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</si>
  <si>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1182665595</t>
  </si>
  <si>
    <t>Poznámka k položce:_x000d_
Základna pro výpočet - ZRN</t>
  </si>
  <si>
    <t>031111051</t>
  </si>
  <si>
    <t>Zařízení a vybavení staveniště pronájem ploch, uvedení ploch, pozemků a cest do původního stavu</t>
  </si>
  <si>
    <t>-2016474040</t>
  </si>
  <si>
    <t>SEZNAM FIGUR</t>
  </si>
  <si>
    <t>Výměra</t>
  </si>
  <si>
    <t xml:space="preserve"> SO 02/ SO 02.03</t>
  </si>
  <si>
    <t>Použití figury:</t>
  </si>
  <si>
    <t xml:space="preserve"> SO 02/ SO 02.06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</si>
</sst>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26</v>
      </c>
      <c r="AR10" s="22"/>
      <c r="BE10" s="31"/>
      <c r="BS10" s="19" t="s">
        <v>6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29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30</v>
      </c>
      <c r="AK13" s="32" t="s">
        <v>25</v>
      </c>
      <c r="AN13" s="34" t="s">
        <v>31</v>
      </c>
      <c r="AR13" s="22"/>
      <c r="BE13" s="31"/>
      <c r="BS13" s="19" t="s">
        <v>6</v>
      </c>
    </row>
    <row r="14">
      <c r="B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31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32</v>
      </c>
      <c r="AK16" s="32" t="s">
        <v>25</v>
      </c>
      <c r="AN16" s="27" t="s">
        <v>33</v>
      </c>
      <c r="AR16" s="22"/>
      <c r="BE16" s="31"/>
      <c r="BS16" s="19" t="s">
        <v>3</v>
      </c>
    </row>
    <row r="17" s="1" customFormat="1" ht="18.48" customHeight="1">
      <c r="B17" s="22"/>
      <c r="E17" s="27" t="s">
        <v>34</v>
      </c>
      <c r="AK17" s="32" t="s">
        <v>28</v>
      </c>
      <c r="AN17" s="27" t="s">
        <v>35</v>
      </c>
      <c r="AR17" s="22"/>
      <c r="BE17" s="31"/>
      <c r="BS17" s="19" t="s">
        <v>36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37</v>
      </c>
      <c r="AK19" s="32" t="s">
        <v>25</v>
      </c>
      <c r="AN19" s="27" t="s">
        <v>33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28</v>
      </c>
      <c r="AN20" s="27" t="s">
        <v>35</v>
      </c>
      <c r="AR20" s="22"/>
      <c r="BE20" s="31"/>
      <c r="BS20" s="19" t="s">
        <v>36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38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43</v>
      </c>
      <c r="E29" s="3"/>
      <c r="F29" s="32" t="s">
        <v>44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45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46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47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48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52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53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54</v>
      </c>
      <c r="AI60" s="41"/>
      <c r="AJ60" s="41"/>
      <c r="AK60" s="41"/>
      <c r="AL60" s="41"/>
      <c r="AM60" s="58" t="s">
        <v>55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56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57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54</v>
      </c>
      <c r="AI75" s="41"/>
      <c r="AJ75" s="41"/>
      <c r="AK75" s="41"/>
      <c r="AL75" s="41"/>
      <c r="AM75" s="58" t="s">
        <v>55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20027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Oprava, přestavba propustků na trati v úseku Nedvědice - Tišnov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Nedvědice - Tišnov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29. 6. 2020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Správa železnic, státní organizace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32</v>
      </c>
      <c r="AJ89" s="38"/>
      <c r="AK89" s="38"/>
      <c r="AL89" s="38"/>
      <c r="AM89" s="70" t="str">
        <f>IF(E17="","",E17)</f>
        <v>DMC Havlíčkův Brod s.r.o.</v>
      </c>
      <c r="AN89" s="4"/>
      <c r="AO89" s="4"/>
      <c r="AP89" s="4"/>
      <c r="AQ89" s="38"/>
      <c r="AR89" s="39"/>
      <c r="AS89" s="71" t="s">
        <v>59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30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37</v>
      </c>
      <c r="AJ90" s="38"/>
      <c r="AK90" s="38"/>
      <c r="AL90" s="38"/>
      <c r="AM90" s="70" t="str">
        <f>IF(E20="","",E20)</f>
        <v>DMC Havlíčkův Brod s.r.o.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60</v>
      </c>
      <c r="D92" s="80"/>
      <c r="E92" s="80"/>
      <c r="F92" s="80"/>
      <c r="G92" s="80"/>
      <c r="H92" s="81"/>
      <c r="I92" s="82" t="s">
        <v>61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62</v>
      </c>
      <c r="AH92" s="80"/>
      <c r="AI92" s="80"/>
      <c r="AJ92" s="80"/>
      <c r="AK92" s="80"/>
      <c r="AL92" s="80"/>
      <c r="AM92" s="80"/>
      <c r="AN92" s="82" t="s">
        <v>63</v>
      </c>
      <c r="AO92" s="80"/>
      <c r="AP92" s="84"/>
      <c r="AQ92" s="85" t="s">
        <v>64</v>
      </c>
      <c r="AR92" s="39"/>
      <c r="AS92" s="86" t="s">
        <v>65</v>
      </c>
      <c r="AT92" s="87" t="s">
        <v>66</v>
      </c>
      <c r="AU92" s="87" t="s">
        <v>67</v>
      </c>
      <c r="AV92" s="87" t="s">
        <v>68</v>
      </c>
      <c r="AW92" s="87" t="s">
        <v>69</v>
      </c>
      <c r="AX92" s="87" t="s">
        <v>70</v>
      </c>
      <c r="AY92" s="87" t="s">
        <v>71</v>
      </c>
      <c r="AZ92" s="87" t="s">
        <v>72</v>
      </c>
      <c r="BA92" s="87" t="s">
        <v>73</v>
      </c>
      <c r="BB92" s="87" t="s">
        <v>74</v>
      </c>
      <c r="BC92" s="87" t="s">
        <v>75</v>
      </c>
      <c r="BD92" s="88" t="s">
        <v>76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77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ROUND(AG95+AG96+AG104,2)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ROUND(AS95+AS96+AS104,2)</f>
        <v>0</v>
      </c>
      <c r="AT94" s="99">
        <f>ROUND(SUM(AV94:AW94),2)</f>
        <v>0</v>
      </c>
      <c r="AU94" s="100">
        <f>ROUND(AU95+AU96+AU104,5)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ROUND(AZ95+AZ96+AZ104,2)</f>
        <v>0</v>
      </c>
      <c r="BA94" s="99">
        <f>ROUND(BA95+BA96+BA104,2)</f>
        <v>0</v>
      </c>
      <c r="BB94" s="99">
        <f>ROUND(BB95+BB96+BB104,2)</f>
        <v>0</v>
      </c>
      <c r="BC94" s="99">
        <f>ROUND(BC95+BC96+BC104,2)</f>
        <v>0</v>
      </c>
      <c r="BD94" s="101">
        <f>ROUND(BD95+BD96+BD104,2)</f>
        <v>0</v>
      </c>
      <c r="BE94" s="6"/>
      <c r="BS94" s="102" t="s">
        <v>78</v>
      </c>
      <c r="BT94" s="102" t="s">
        <v>79</v>
      </c>
      <c r="BU94" s="103" t="s">
        <v>80</v>
      </c>
      <c r="BV94" s="102" t="s">
        <v>81</v>
      </c>
      <c r="BW94" s="102" t="s">
        <v>4</v>
      </c>
      <c r="BX94" s="102" t="s">
        <v>82</v>
      </c>
      <c r="CL94" s="102" t="s">
        <v>1</v>
      </c>
    </row>
    <row r="95" s="7" customFormat="1" ht="16.5" customHeight="1">
      <c r="A95" s="104" t="s">
        <v>83</v>
      </c>
      <c r="B95" s="105"/>
      <c r="C95" s="106"/>
      <c r="D95" s="107" t="s">
        <v>84</v>
      </c>
      <c r="E95" s="107"/>
      <c r="F95" s="107"/>
      <c r="G95" s="107"/>
      <c r="H95" s="107"/>
      <c r="I95" s="108"/>
      <c r="J95" s="107" t="s">
        <v>85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'SO 01 - Železniční svršek...'!J30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86</v>
      </c>
      <c r="AR95" s="105"/>
      <c r="AS95" s="111">
        <v>0</v>
      </c>
      <c r="AT95" s="112">
        <f>ROUND(SUM(AV95:AW95),2)</f>
        <v>0</v>
      </c>
      <c r="AU95" s="113">
        <f>'SO 01 - Železniční svršek...'!P120</f>
        <v>0</v>
      </c>
      <c r="AV95" s="112">
        <f>'SO 01 - Železniční svršek...'!J33</f>
        <v>0</v>
      </c>
      <c r="AW95" s="112">
        <f>'SO 01 - Železniční svršek...'!J34</f>
        <v>0</v>
      </c>
      <c r="AX95" s="112">
        <f>'SO 01 - Železniční svršek...'!J35</f>
        <v>0</v>
      </c>
      <c r="AY95" s="112">
        <f>'SO 01 - Železniční svršek...'!J36</f>
        <v>0</v>
      </c>
      <c r="AZ95" s="112">
        <f>'SO 01 - Železniční svršek...'!F33</f>
        <v>0</v>
      </c>
      <c r="BA95" s="112">
        <f>'SO 01 - Železniční svršek...'!F34</f>
        <v>0</v>
      </c>
      <c r="BB95" s="112">
        <f>'SO 01 - Železniční svršek...'!F35</f>
        <v>0</v>
      </c>
      <c r="BC95" s="112">
        <f>'SO 01 - Železniční svršek...'!F36</f>
        <v>0</v>
      </c>
      <c r="BD95" s="114">
        <f>'SO 01 - Železniční svršek...'!F37</f>
        <v>0</v>
      </c>
      <c r="BE95" s="7"/>
      <c r="BT95" s="115" t="s">
        <v>87</v>
      </c>
      <c r="BV95" s="115" t="s">
        <v>81</v>
      </c>
      <c r="BW95" s="115" t="s">
        <v>88</v>
      </c>
      <c r="BX95" s="115" t="s">
        <v>4</v>
      </c>
      <c r="CL95" s="115" t="s">
        <v>1</v>
      </c>
      <c r="CM95" s="115" t="s">
        <v>89</v>
      </c>
    </row>
    <row r="96" s="7" customFormat="1" ht="16.5" customHeight="1">
      <c r="A96" s="7"/>
      <c r="B96" s="105"/>
      <c r="C96" s="106"/>
      <c r="D96" s="107" t="s">
        <v>90</v>
      </c>
      <c r="E96" s="107"/>
      <c r="F96" s="107"/>
      <c r="G96" s="107"/>
      <c r="H96" s="107"/>
      <c r="I96" s="108"/>
      <c r="J96" s="107" t="s">
        <v>91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16">
        <f>ROUND(SUM(AG97:AG103),2)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86</v>
      </c>
      <c r="AR96" s="105"/>
      <c r="AS96" s="111">
        <f>ROUND(SUM(AS97:AS103),2)</f>
        <v>0</v>
      </c>
      <c r="AT96" s="112">
        <f>ROUND(SUM(AV96:AW96),2)</f>
        <v>0</v>
      </c>
      <c r="AU96" s="113">
        <f>ROUND(SUM(AU97:AU103),5)</f>
        <v>0</v>
      </c>
      <c r="AV96" s="112">
        <f>ROUND(AZ96*L29,2)</f>
        <v>0</v>
      </c>
      <c r="AW96" s="112">
        <f>ROUND(BA96*L30,2)</f>
        <v>0</v>
      </c>
      <c r="AX96" s="112">
        <f>ROUND(BB96*L29,2)</f>
        <v>0</v>
      </c>
      <c r="AY96" s="112">
        <f>ROUND(BC96*L30,2)</f>
        <v>0</v>
      </c>
      <c r="AZ96" s="112">
        <f>ROUND(SUM(AZ97:AZ103),2)</f>
        <v>0</v>
      </c>
      <c r="BA96" s="112">
        <f>ROUND(SUM(BA97:BA103),2)</f>
        <v>0</v>
      </c>
      <c r="BB96" s="112">
        <f>ROUND(SUM(BB97:BB103),2)</f>
        <v>0</v>
      </c>
      <c r="BC96" s="112">
        <f>ROUND(SUM(BC97:BC103),2)</f>
        <v>0</v>
      </c>
      <c r="BD96" s="114">
        <f>ROUND(SUM(BD97:BD103),2)</f>
        <v>0</v>
      </c>
      <c r="BE96" s="7"/>
      <c r="BS96" s="115" t="s">
        <v>78</v>
      </c>
      <c r="BT96" s="115" t="s">
        <v>87</v>
      </c>
      <c r="BU96" s="115" t="s">
        <v>80</v>
      </c>
      <c r="BV96" s="115" t="s">
        <v>81</v>
      </c>
      <c r="BW96" s="115" t="s">
        <v>92</v>
      </c>
      <c r="BX96" s="115" t="s">
        <v>4</v>
      </c>
      <c r="CL96" s="115" t="s">
        <v>1</v>
      </c>
      <c r="CM96" s="115" t="s">
        <v>89</v>
      </c>
    </row>
    <row r="97" s="4" customFormat="1" ht="23.25" customHeight="1">
      <c r="A97" s="104" t="s">
        <v>83</v>
      </c>
      <c r="B97" s="64"/>
      <c r="C97" s="10"/>
      <c r="D97" s="10"/>
      <c r="E97" s="117" t="s">
        <v>93</v>
      </c>
      <c r="F97" s="117"/>
      <c r="G97" s="117"/>
      <c r="H97" s="117"/>
      <c r="I97" s="117"/>
      <c r="J97" s="10"/>
      <c r="K97" s="117" t="s">
        <v>94</v>
      </c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8">
        <f>'SO 02.01 - Propustek v km...'!J32</f>
        <v>0</v>
      </c>
      <c r="AH97" s="10"/>
      <c r="AI97" s="10"/>
      <c r="AJ97" s="10"/>
      <c r="AK97" s="10"/>
      <c r="AL97" s="10"/>
      <c r="AM97" s="10"/>
      <c r="AN97" s="118">
        <f>SUM(AG97,AT97)</f>
        <v>0</v>
      </c>
      <c r="AO97" s="10"/>
      <c r="AP97" s="10"/>
      <c r="AQ97" s="119" t="s">
        <v>95</v>
      </c>
      <c r="AR97" s="64"/>
      <c r="AS97" s="120">
        <v>0</v>
      </c>
      <c r="AT97" s="121">
        <f>ROUND(SUM(AV97:AW97),2)</f>
        <v>0</v>
      </c>
      <c r="AU97" s="122">
        <f>'SO 02.01 - Propustek v km...'!P133</f>
        <v>0</v>
      </c>
      <c r="AV97" s="121">
        <f>'SO 02.01 - Propustek v km...'!J35</f>
        <v>0</v>
      </c>
      <c r="AW97" s="121">
        <f>'SO 02.01 - Propustek v km...'!J36</f>
        <v>0</v>
      </c>
      <c r="AX97" s="121">
        <f>'SO 02.01 - Propustek v km...'!J37</f>
        <v>0</v>
      </c>
      <c r="AY97" s="121">
        <f>'SO 02.01 - Propustek v km...'!J38</f>
        <v>0</v>
      </c>
      <c r="AZ97" s="121">
        <f>'SO 02.01 - Propustek v km...'!F35</f>
        <v>0</v>
      </c>
      <c r="BA97" s="121">
        <f>'SO 02.01 - Propustek v km...'!F36</f>
        <v>0</v>
      </c>
      <c r="BB97" s="121">
        <f>'SO 02.01 - Propustek v km...'!F37</f>
        <v>0</v>
      </c>
      <c r="BC97" s="121">
        <f>'SO 02.01 - Propustek v km...'!F38</f>
        <v>0</v>
      </c>
      <c r="BD97" s="123">
        <f>'SO 02.01 - Propustek v km...'!F39</f>
        <v>0</v>
      </c>
      <c r="BE97" s="4"/>
      <c r="BT97" s="27" t="s">
        <v>89</v>
      </c>
      <c r="BV97" s="27" t="s">
        <v>81</v>
      </c>
      <c r="BW97" s="27" t="s">
        <v>96</v>
      </c>
      <c r="BX97" s="27" t="s">
        <v>92</v>
      </c>
      <c r="CL97" s="27" t="s">
        <v>1</v>
      </c>
    </row>
    <row r="98" s="4" customFormat="1" ht="23.25" customHeight="1">
      <c r="A98" s="104" t="s">
        <v>83</v>
      </c>
      <c r="B98" s="64"/>
      <c r="C98" s="10"/>
      <c r="D98" s="10"/>
      <c r="E98" s="117" t="s">
        <v>97</v>
      </c>
      <c r="F98" s="117"/>
      <c r="G98" s="117"/>
      <c r="H98" s="117"/>
      <c r="I98" s="117"/>
      <c r="J98" s="10"/>
      <c r="K98" s="117" t="s">
        <v>98</v>
      </c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8">
        <f>'SO 02.02 - Propustek v km...'!J32</f>
        <v>0</v>
      </c>
      <c r="AH98" s="10"/>
      <c r="AI98" s="10"/>
      <c r="AJ98" s="10"/>
      <c r="AK98" s="10"/>
      <c r="AL98" s="10"/>
      <c r="AM98" s="10"/>
      <c r="AN98" s="118">
        <f>SUM(AG98,AT98)</f>
        <v>0</v>
      </c>
      <c r="AO98" s="10"/>
      <c r="AP98" s="10"/>
      <c r="AQ98" s="119" t="s">
        <v>95</v>
      </c>
      <c r="AR98" s="64"/>
      <c r="AS98" s="120">
        <v>0</v>
      </c>
      <c r="AT98" s="121">
        <f>ROUND(SUM(AV98:AW98),2)</f>
        <v>0</v>
      </c>
      <c r="AU98" s="122">
        <f>'SO 02.02 - Propustek v km...'!P133</f>
        <v>0</v>
      </c>
      <c r="AV98" s="121">
        <f>'SO 02.02 - Propustek v km...'!J35</f>
        <v>0</v>
      </c>
      <c r="AW98" s="121">
        <f>'SO 02.02 - Propustek v km...'!J36</f>
        <v>0</v>
      </c>
      <c r="AX98" s="121">
        <f>'SO 02.02 - Propustek v km...'!J37</f>
        <v>0</v>
      </c>
      <c r="AY98" s="121">
        <f>'SO 02.02 - Propustek v km...'!J38</f>
        <v>0</v>
      </c>
      <c r="AZ98" s="121">
        <f>'SO 02.02 - Propustek v km...'!F35</f>
        <v>0</v>
      </c>
      <c r="BA98" s="121">
        <f>'SO 02.02 - Propustek v km...'!F36</f>
        <v>0</v>
      </c>
      <c r="BB98" s="121">
        <f>'SO 02.02 - Propustek v km...'!F37</f>
        <v>0</v>
      </c>
      <c r="BC98" s="121">
        <f>'SO 02.02 - Propustek v km...'!F38</f>
        <v>0</v>
      </c>
      <c r="BD98" s="123">
        <f>'SO 02.02 - Propustek v km...'!F39</f>
        <v>0</v>
      </c>
      <c r="BE98" s="4"/>
      <c r="BT98" s="27" t="s">
        <v>89</v>
      </c>
      <c r="BV98" s="27" t="s">
        <v>81</v>
      </c>
      <c r="BW98" s="27" t="s">
        <v>99</v>
      </c>
      <c r="BX98" s="27" t="s">
        <v>92</v>
      </c>
      <c r="CL98" s="27" t="s">
        <v>1</v>
      </c>
    </row>
    <row r="99" s="4" customFormat="1" ht="23.25" customHeight="1">
      <c r="A99" s="104" t="s">
        <v>83</v>
      </c>
      <c r="B99" s="64"/>
      <c r="C99" s="10"/>
      <c r="D99" s="10"/>
      <c r="E99" s="117" t="s">
        <v>100</v>
      </c>
      <c r="F99" s="117"/>
      <c r="G99" s="117"/>
      <c r="H99" s="117"/>
      <c r="I99" s="117"/>
      <c r="J99" s="10"/>
      <c r="K99" s="117" t="s">
        <v>101</v>
      </c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8">
        <f>'SO 02.03 - Propustek v km...'!J32</f>
        <v>0</v>
      </c>
      <c r="AH99" s="10"/>
      <c r="AI99" s="10"/>
      <c r="AJ99" s="10"/>
      <c r="AK99" s="10"/>
      <c r="AL99" s="10"/>
      <c r="AM99" s="10"/>
      <c r="AN99" s="118">
        <f>SUM(AG99,AT99)</f>
        <v>0</v>
      </c>
      <c r="AO99" s="10"/>
      <c r="AP99" s="10"/>
      <c r="AQ99" s="119" t="s">
        <v>95</v>
      </c>
      <c r="AR99" s="64"/>
      <c r="AS99" s="120">
        <v>0</v>
      </c>
      <c r="AT99" s="121">
        <f>ROUND(SUM(AV99:AW99),2)</f>
        <v>0</v>
      </c>
      <c r="AU99" s="122">
        <f>'SO 02.03 - Propustek v km...'!P131</f>
        <v>0</v>
      </c>
      <c r="AV99" s="121">
        <f>'SO 02.03 - Propustek v km...'!J35</f>
        <v>0</v>
      </c>
      <c r="AW99" s="121">
        <f>'SO 02.03 - Propustek v km...'!J36</f>
        <v>0</v>
      </c>
      <c r="AX99" s="121">
        <f>'SO 02.03 - Propustek v km...'!J37</f>
        <v>0</v>
      </c>
      <c r="AY99" s="121">
        <f>'SO 02.03 - Propustek v km...'!J38</f>
        <v>0</v>
      </c>
      <c r="AZ99" s="121">
        <f>'SO 02.03 - Propustek v km...'!F35</f>
        <v>0</v>
      </c>
      <c r="BA99" s="121">
        <f>'SO 02.03 - Propustek v km...'!F36</f>
        <v>0</v>
      </c>
      <c r="BB99" s="121">
        <f>'SO 02.03 - Propustek v km...'!F37</f>
        <v>0</v>
      </c>
      <c r="BC99" s="121">
        <f>'SO 02.03 - Propustek v km...'!F38</f>
        <v>0</v>
      </c>
      <c r="BD99" s="123">
        <f>'SO 02.03 - Propustek v km...'!F39</f>
        <v>0</v>
      </c>
      <c r="BE99" s="4"/>
      <c r="BT99" s="27" t="s">
        <v>89</v>
      </c>
      <c r="BV99" s="27" t="s">
        <v>81</v>
      </c>
      <c r="BW99" s="27" t="s">
        <v>102</v>
      </c>
      <c r="BX99" s="27" t="s">
        <v>92</v>
      </c>
      <c r="CL99" s="27" t="s">
        <v>1</v>
      </c>
    </row>
    <row r="100" s="4" customFormat="1" ht="23.25" customHeight="1">
      <c r="A100" s="104" t="s">
        <v>83</v>
      </c>
      <c r="B100" s="64"/>
      <c r="C100" s="10"/>
      <c r="D100" s="10"/>
      <c r="E100" s="117" t="s">
        <v>103</v>
      </c>
      <c r="F100" s="117"/>
      <c r="G100" s="117"/>
      <c r="H100" s="117"/>
      <c r="I100" s="117"/>
      <c r="J100" s="10"/>
      <c r="K100" s="117" t="s">
        <v>104</v>
      </c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8">
        <f>'SO 02.04 - Propustek v km...'!J32</f>
        <v>0</v>
      </c>
      <c r="AH100" s="10"/>
      <c r="AI100" s="10"/>
      <c r="AJ100" s="10"/>
      <c r="AK100" s="10"/>
      <c r="AL100" s="10"/>
      <c r="AM100" s="10"/>
      <c r="AN100" s="118">
        <f>SUM(AG100,AT100)</f>
        <v>0</v>
      </c>
      <c r="AO100" s="10"/>
      <c r="AP100" s="10"/>
      <c r="AQ100" s="119" t="s">
        <v>95</v>
      </c>
      <c r="AR100" s="64"/>
      <c r="AS100" s="120">
        <v>0</v>
      </c>
      <c r="AT100" s="121">
        <f>ROUND(SUM(AV100:AW100),2)</f>
        <v>0</v>
      </c>
      <c r="AU100" s="122">
        <f>'SO 02.04 - Propustek v km...'!P133</f>
        <v>0</v>
      </c>
      <c r="AV100" s="121">
        <f>'SO 02.04 - Propustek v km...'!J35</f>
        <v>0</v>
      </c>
      <c r="AW100" s="121">
        <f>'SO 02.04 - Propustek v km...'!J36</f>
        <v>0</v>
      </c>
      <c r="AX100" s="121">
        <f>'SO 02.04 - Propustek v km...'!J37</f>
        <v>0</v>
      </c>
      <c r="AY100" s="121">
        <f>'SO 02.04 - Propustek v km...'!J38</f>
        <v>0</v>
      </c>
      <c r="AZ100" s="121">
        <f>'SO 02.04 - Propustek v km...'!F35</f>
        <v>0</v>
      </c>
      <c r="BA100" s="121">
        <f>'SO 02.04 - Propustek v km...'!F36</f>
        <v>0</v>
      </c>
      <c r="BB100" s="121">
        <f>'SO 02.04 - Propustek v km...'!F37</f>
        <v>0</v>
      </c>
      <c r="BC100" s="121">
        <f>'SO 02.04 - Propustek v km...'!F38</f>
        <v>0</v>
      </c>
      <c r="BD100" s="123">
        <f>'SO 02.04 - Propustek v km...'!F39</f>
        <v>0</v>
      </c>
      <c r="BE100" s="4"/>
      <c r="BT100" s="27" t="s">
        <v>89</v>
      </c>
      <c r="BV100" s="27" t="s">
        <v>81</v>
      </c>
      <c r="BW100" s="27" t="s">
        <v>105</v>
      </c>
      <c r="BX100" s="27" t="s">
        <v>92</v>
      </c>
      <c r="CL100" s="27" t="s">
        <v>1</v>
      </c>
    </row>
    <row r="101" s="4" customFormat="1" ht="23.25" customHeight="1">
      <c r="A101" s="104" t="s">
        <v>83</v>
      </c>
      <c r="B101" s="64"/>
      <c r="C101" s="10"/>
      <c r="D101" s="10"/>
      <c r="E101" s="117" t="s">
        <v>106</v>
      </c>
      <c r="F101" s="117"/>
      <c r="G101" s="117"/>
      <c r="H101" s="117"/>
      <c r="I101" s="117"/>
      <c r="J101" s="10"/>
      <c r="K101" s="117" t="s">
        <v>107</v>
      </c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8">
        <f>'SO 02.05 - Propustek v km...'!J32</f>
        <v>0</v>
      </c>
      <c r="AH101" s="10"/>
      <c r="AI101" s="10"/>
      <c r="AJ101" s="10"/>
      <c r="AK101" s="10"/>
      <c r="AL101" s="10"/>
      <c r="AM101" s="10"/>
      <c r="AN101" s="118">
        <f>SUM(AG101,AT101)</f>
        <v>0</v>
      </c>
      <c r="AO101" s="10"/>
      <c r="AP101" s="10"/>
      <c r="AQ101" s="119" t="s">
        <v>95</v>
      </c>
      <c r="AR101" s="64"/>
      <c r="AS101" s="120">
        <v>0</v>
      </c>
      <c r="AT101" s="121">
        <f>ROUND(SUM(AV101:AW101),2)</f>
        <v>0</v>
      </c>
      <c r="AU101" s="122">
        <f>'SO 02.05 - Propustek v km...'!P134</f>
        <v>0</v>
      </c>
      <c r="AV101" s="121">
        <f>'SO 02.05 - Propustek v km...'!J35</f>
        <v>0</v>
      </c>
      <c r="AW101" s="121">
        <f>'SO 02.05 - Propustek v km...'!J36</f>
        <v>0</v>
      </c>
      <c r="AX101" s="121">
        <f>'SO 02.05 - Propustek v km...'!J37</f>
        <v>0</v>
      </c>
      <c r="AY101" s="121">
        <f>'SO 02.05 - Propustek v km...'!J38</f>
        <v>0</v>
      </c>
      <c r="AZ101" s="121">
        <f>'SO 02.05 - Propustek v km...'!F35</f>
        <v>0</v>
      </c>
      <c r="BA101" s="121">
        <f>'SO 02.05 - Propustek v km...'!F36</f>
        <v>0</v>
      </c>
      <c r="BB101" s="121">
        <f>'SO 02.05 - Propustek v km...'!F37</f>
        <v>0</v>
      </c>
      <c r="BC101" s="121">
        <f>'SO 02.05 - Propustek v km...'!F38</f>
        <v>0</v>
      </c>
      <c r="BD101" s="123">
        <f>'SO 02.05 - Propustek v km...'!F39</f>
        <v>0</v>
      </c>
      <c r="BE101" s="4"/>
      <c r="BT101" s="27" t="s">
        <v>89</v>
      </c>
      <c r="BV101" s="27" t="s">
        <v>81</v>
      </c>
      <c r="BW101" s="27" t="s">
        <v>108</v>
      </c>
      <c r="BX101" s="27" t="s">
        <v>92</v>
      </c>
      <c r="CL101" s="27" t="s">
        <v>1</v>
      </c>
    </row>
    <row r="102" s="4" customFormat="1" ht="23.25" customHeight="1">
      <c r="A102" s="104" t="s">
        <v>83</v>
      </c>
      <c r="B102" s="64"/>
      <c r="C102" s="10"/>
      <c r="D102" s="10"/>
      <c r="E102" s="117" t="s">
        <v>109</v>
      </c>
      <c r="F102" s="117"/>
      <c r="G102" s="117"/>
      <c r="H102" s="117"/>
      <c r="I102" s="117"/>
      <c r="J102" s="10"/>
      <c r="K102" s="117" t="s">
        <v>110</v>
      </c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8">
        <f>'SO 02.06 - Propustek v km...'!J32</f>
        <v>0</v>
      </c>
      <c r="AH102" s="10"/>
      <c r="AI102" s="10"/>
      <c r="AJ102" s="10"/>
      <c r="AK102" s="10"/>
      <c r="AL102" s="10"/>
      <c r="AM102" s="10"/>
      <c r="AN102" s="118">
        <f>SUM(AG102,AT102)</f>
        <v>0</v>
      </c>
      <c r="AO102" s="10"/>
      <c r="AP102" s="10"/>
      <c r="AQ102" s="119" t="s">
        <v>95</v>
      </c>
      <c r="AR102" s="64"/>
      <c r="AS102" s="120">
        <v>0</v>
      </c>
      <c r="AT102" s="121">
        <f>ROUND(SUM(AV102:AW102),2)</f>
        <v>0</v>
      </c>
      <c r="AU102" s="122">
        <f>'SO 02.06 - Propustek v km...'!P133</f>
        <v>0</v>
      </c>
      <c r="AV102" s="121">
        <f>'SO 02.06 - Propustek v km...'!J35</f>
        <v>0</v>
      </c>
      <c r="AW102" s="121">
        <f>'SO 02.06 - Propustek v km...'!J36</f>
        <v>0</v>
      </c>
      <c r="AX102" s="121">
        <f>'SO 02.06 - Propustek v km...'!J37</f>
        <v>0</v>
      </c>
      <c r="AY102" s="121">
        <f>'SO 02.06 - Propustek v km...'!J38</f>
        <v>0</v>
      </c>
      <c r="AZ102" s="121">
        <f>'SO 02.06 - Propustek v km...'!F35</f>
        <v>0</v>
      </c>
      <c r="BA102" s="121">
        <f>'SO 02.06 - Propustek v km...'!F36</f>
        <v>0</v>
      </c>
      <c r="BB102" s="121">
        <f>'SO 02.06 - Propustek v km...'!F37</f>
        <v>0</v>
      </c>
      <c r="BC102" s="121">
        <f>'SO 02.06 - Propustek v km...'!F38</f>
        <v>0</v>
      </c>
      <c r="BD102" s="123">
        <f>'SO 02.06 - Propustek v km...'!F39</f>
        <v>0</v>
      </c>
      <c r="BE102" s="4"/>
      <c r="BT102" s="27" t="s">
        <v>89</v>
      </c>
      <c r="BV102" s="27" t="s">
        <v>81</v>
      </c>
      <c r="BW102" s="27" t="s">
        <v>111</v>
      </c>
      <c r="BX102" s="27" t="s">
        <v>92</v>
      </c>
      <c r="CL102" s="27" t="s">
        <v>1</v>
      </c>
    </row>
    <row r="103" s="4" customFormat="1" ht="23.25" customHeight="1">
      <c r="A103" s="104" t="s">
        <v>83</v>
      </c>
      <c r="B103" s="64"/>
      <c r="C103" s="10"/>
      <c r="D103" s="10"/>
      <c r="E103" s="117" t="s">
        <v>112</v>
      </c>
      <c r="F103" s="117"/>
      <c r="G103" s="117"/>
      <c r="H103" s="117"/>
      <c r="I103" s="117"/>
      <c r="J103" s="10"/>
      <c r="K103" s="117" t="s">
        <v>113</v>
      </c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8">
        <f>'SO 02.07 - Propustek v km...'!J32</f>
        <v>0</v>
      </c>
      <c r="AH103" s="10"/>
      <c r="AI103" s="10"/>
      <c r="AJ103" s="10"/>
      <c r="AK103" s="10"/>
      <c r="AL103" s="10"/>
      <c r="AM103" s="10"/>
      <c r="AN103" s="118">
        <f>SUM(AG103,AT103)</f>
        <v>0</v>
      </c>
      <c r="AO103" s="10"/>
      <c r="AP103" s="10"/>
      <c r="AQ103" s="119" t="s">
        <v>95</v>
      </c>
      <c r="AR103" s="64"/>
      <c r="AS103" s="120">
        <v>0</v>
      </c>
      <c r="AT103" s="121">
        <f>ROUND(SUM(AV103:AW103),2)</f>
        <v>0</v>
      </c>
      <c r="AU103" s="122">
        <f>'SO 02.07 - Propustek v km...'!P133</f>
        <v>0</v>
      </c>
      <c r="AV103" s="121">
        <f>'SO 02.07 - Propustek v km...'!J35</f>
        <v>0</v>
      </c>
      <c r="AW103" s="121">
        <f>'SO 02.07 - Propustek v km...'!J36</f>
        <v>0</v>
      </c>
      <c r="AX103" s="121">
        <f>'SO 02.07 - Propustek v km...'!J37</f>
        <v>0</v>
      </c>
      <c r="AY103" s="121">
        <f>'SO 02.07 - Propustek v km...'!J38</f>
        <v>0</v>
      </c>
      <c r="AZ103" s="121">
        <f>'SO 02.07 - Propustek v km...'!F35</f>
        <v>0</v>
      </c>
      <c r="BA103" s="121">
        <f>'SO 02.07 - Propustek v km...'!F36</f>
        <v>0</v>
      </c>
      <c r="BB103" s="121">
        <f>'SO 02.07 - Propustek v km...'!F37</f>
        <v>0</v>
      </c>
      <c r="BC103" s="121">
        <f>'SO 02.07 - Propustek v km...'!F38</f>
        <v>0</v>
      </c>
      <c r="BD103" s="123">
        <f>'SO 02.07 - Propustek v km...'!F39</f>
        <v>0</v>
      </c>
      <c r="BE103" s="4"/>
      <c r="BT103" s="27" t="s">
        <v>89</v>
      </c>
      <c r="BV103" s="27" t="s">
        <v>81</v>
      </c>
      <c r="BW103" s="27" t="s">
        <v>114</v>
      </c>
      <c r="BX103" s="27" t="s">
        <v>92</v>
      </c>
      <c r="CL103" s="27" t="s">
        <v>1</v>
      </c>
    </row>
    <row r="104" s="7" customFormat="1" ht="16.5" customHeight="1">
      <c r="A104" s="104" t="s">
        <v>83</v>
      </c>
      <c r="B104" s="105"/>
      <c r="C104" s="106"/>
      <c r="D104" s="107" t="s">
        <v>115</v>
      </c>
      <c r="E104" s="107"/>
      <c r="F104" s="107"/>
      <c r="G104" s="107"/>
      <c r="H104" s="107"/>
      <c r="I104" s="108"/>
      <c r="J104" s="107" t="s">
        <v>116</v>
      </c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9">
        <f>'VRN - Vedlejší rozpočtové...'!J30</f>
        <v>0</v>
      </c>
      <c r="AH104" s="108"/>
      <c r="AI104" s="108"/>
      <c r="AJ104" s="108"/>
      <c r="AK104" s="108"/>
      <c r="AL104" s="108"/>
      <c r="AM104" s="108"/>
      <c r="AN104" s="109">
        <f>SUM(AG104,AT104)</f>
        <v>0</v>
      </c>
      <c r="AO104" s="108"/>
      <c r="AP104" s="108"/>
      <c r="AQ104" s="110" t="s">
        <v>86</v>
      </c>
      <c r="AR104" s="105"/>
      <c r="AS104" s="124">
        <v>0</v>
      </c>
      <c r="AT104" s="125">
        <f>ROUND(SUM(AV104:AW104),2)</f>
        <v>0</v>
      </c>
      <c r="AU104" s="126">
        <f>'VRN - Vedlejší rozpočtové...'!P117</f>
        <v>0</v>
      </c>
      <c r="AV104" s="125">
        <f>'VRN - Vedlejší rozpočtové...'!J33</f>
        <v>0</v>
      </c>
      <c r="AW104" s="125">
        <f>'VRN - Vedlejší rozpočtové...'!J34</f>
        <v>0</v>
      </c>
      <c r="AX104" s="125">
        <f>'VRN - Vedlejší rozpočtové...'!J35</f>
        <v>0</v>
      </c>
      <c r="AY104" s="125">
        <f>'VRN - Vedlejší rozpočtové...'!J36</f>
        <v>0</v>
      </c>
      <c r="AZ104" s="125">
        <f>'VRN - Vedlejší rozpočtové...'!F33</f>
        <v>0</v>
      </c>
      <c r="BA104" s="125">
        <f>'VRN - Vedlejší rozpočtové...'!F34</f>
        <v>0</v>
      </c>
      <c r="BB104" s="125">
        <f>'VRN - Vedlejší rozpočtové...'!F35</f>
        <v>0</v>
      </c>
      <c r="BC104" s="125">
        <f>'VRN - Vedlejší rozpočtové...'!F36</f>
        <v>0</v>
      </c>
      <c r="BD104" s="127">
        <f>'VRN - Vedlejší rozpočtové...'!F37</f>
        <v>0</v>
      </c>
      <c r="BE104" s="7"/>
      <c r="BT104" s="115" t="s">
        <v>87</v>
      </c>
      <c r="BV104" s="115" t="s">
        <v>81</v>
      </c>
      <c r="BW104" s="115" t="s">
        <v>117</v>
      </c>
      <c r="BX104" s="115" t="s">
        <v>4</v>
      </c>
      <c r="CL104" s="115" t="s">
        <v>1</v>
      </c>
      <c r="CM104" s="115" t="s">
        <v>89</v>
      </c>
    </row>
    <row r="105" s="2" customFormat="1" ht="30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9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  <row r="106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39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</sheetData>
  <mergeCells count="78">
    <mergeCell ref="C92:G92"/>
    <mergeCell ref="D96:H96"/>
    <mergeCell ref="D95:H95"/>
    <mergeCell ref="D104:H104"/>
    <mergeCell ref="E103:I103"/>
    <mergeCell ref="E101:I101"/>
    <mergeCell ref="E102:I102"/>
    <mergeCell ref="E100:I100"/>
    <mergeCell ref="E97:I97"/>
    <mergeCell ref="E99:I99"/>
    <mergeCell ref="E98:I98"/>
    <mergeCell ref="I92:AF92"/>
    <mergeCell ref="J104:AF104"/>
    <mergeCell ref="J96:AF96"/>
    <mergeCell ref="J95:AF95"/>
    <mergeCell ref="K98:AF98"/>
    <mergeCell ref="K97:AF97"/>
    <mergeCell ref="K99:AF99"/>
    <mergeCell ref="K100:AF100"/>
    <mergeCell ref="K102:AF102"/>
    <mergeCell ref="K103:AF103"/>
    <mergeCell ref="K101:AF101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100:AM100"/>
    <mergeCell ref="AG104:AM104"/>
    <mergeCell ref="AG97:AM97"/>
    <mergeCell ref="AG92:AM92"/>
    <mergeCell ref="AG99:AM99"/>
    <mergeCell ref="AG98:AM98"/>
    <mergeCell ref="AG103:AM103"/>
    <mergeCell ref="AG96:AM96"/>
    <mergeCell ref="AG95:AM95"/>
    <mergeCell ref="AG102:AM102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94:AP94"/>
  </mergeCells>
  <hyperlinks>
    <hyperlink ref="A95" location="'SO 01 - Železniční svršek...'!C2" display="/"/>
    <hyperlink ref="A97" location="'SO 02.01 - Propustek v km...'!C2" display="/"/>
    <hyperlink ref="A98" location="'SO 02.02 - Propustek v km...'!C2" display="/"/>
    <hyperlink ref="A99" location="'SO 02.03 - Propustek v km...'!C2" display="/"/>
    <hyperlink ref="A100" location="'SO 02.04 - Propustek v km...'!C2" display="/"/>
    <hyperlink ref="A101" location="'SO 02.05 - Propustek v km...'!C2" display="/"/>
    <hyperlink ref="A102" location="'SO 02.06 - Propustek v km...'!C2" display="/"/>
    <hyperlink ref="A103" location="'SO 02.07 - Propustek v km...'!C2" display="/"/>
    <hyperlink ref="A104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117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118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Oprava, přestavba propustků na trati v úseku Nedvědice - Tišnov</v>
      </c>
      <c r="F7" s="32"/>
      <c r="G7" s="32"/>
      <c r="H7" s="32"/>
      <c r="I7" s="128"/>
      <c r="L7" s="22"/>
    </row>
    <row r="8" hidden="1" s="2" customFormat="1" ht="12" customHeight="1">
      <c r="A8" s="38"/>
      <c r="B8" s="39"/>
      <c r="C8" s="38"/>
      <c r="D8" s="32" t="s">
        <v>119</v>
      </c>
      <c r="E8" s="38"/>
      <c r="F8" s="38"/>
      <c r="G8" s="38"/>
      <c r="H8" s="38"/>
      <c r="I8" s="132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39"/>
      <c r="C9" s="38"/>
      <c r="D9" s="38"/>
      <c r="E9" s="67" t="s">
        <v>129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39"/>
      <c r="C10" s="38"/>
      <c r="D10" s="38"/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133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133" t="s">
        <v>22</v>
      </c>
      <c r="J12" s="69" t="str">
        <f>'Rekapitulace stavby'!AN8</f>
        <v>29. 6. 2020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32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133" t="s">
        <v>25</v>
      </c>
      <c r="J14" s="27" t="s">
        <v>26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133" t="s">
        <v>28</v>
      </c>
      <c r="J15" s="27" t="s">
        <v>29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32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133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133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32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133" t="s">
        <v>25</v>
      </c>
      <c r="J20" s="27" t="s">
        <v>33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39"/>
      <c r="C21" s="38"/>
      <c r="D21" s="38"/>
      <c r="E21" s="27" t="s">
        <v>34</v>
      </c>
      <c r="F21" s="38"/>
      <c r="G21" s="38"/>
      <c r="H21" s="38"/>
      <c r="I21" s="133" t="s">
        <v>28</v>
      </c>
      <c r="J21" s="27" t="s">
        <v>35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32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39"/>
      <c r="C23" s="38"/>
      <c r="D23" s="32" t="s">
        <v>37</v>
      </c>
      <c r="E23" s="38"/>
      <c r="F23" s="38"/>
      <c r="G23" s="38"/>
      <c r="H23" s="38"/>
      <c r="I23" s="133" t="s">
        <v>25</v>
      </c>
      <c r="J23" s="27" t="s">
        <v>33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133" t="s">
        <v>28</v>
      </c>
      <c r="J24" s="27" t="s">
        <v>35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32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39"/>
      <c r="C26" s="38"/>
      <c r="D26" s="32" t="s">
        <v>38</v>
      </c>
      <c r="E26" s="38"/>
      <c r="F26" s="38"/>
      <c r="G26" s="38"/>
      <c r="H26" s="38"/>
      <c r="I26" s="132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4"/>
      <c r="B27" s="135"/>
      <c r="C27" s="134"/>
      <c r="D27" s="134"/>
      <c r="E27" s="36" t="s">
        <v>1</v>
      </c>
      <c r="F27" s="36"/>
      <c r="G27" s="36"/>
      <c r="H27" s="36"/>
      <c r="I27" s="136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138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39"/>
      <c r="C30" s="38"/>
      <c r="D30" s="139" t="s">
        <v>39</v>
      </c>
      <c r="E30" s="38"/>
      <c r="F30" s="38"/>
      <c r="G30" s="38"/>
      <c r="H30" s="38"/>
      <c r="I30" s="132"/>
      <c r="J30" s="96">
        <f>ROUND(J117,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140" t="s">
        <v>40</v>
      </c>
      <c r="J32" s="43" t="s">
        <v>42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39"/>
      <c r="C33" s="38"/>
      <c r="D33" s="141" t="s">
        <v>43</v>
      </c>
      <c r="E33" s="32" t="s">
        <v>44</v>
      </c>
      <c r="F33" s="142">
        <f>ROUND((SUM(BE117:BE135)),  2)</f>
        <v>0</v>
      </c>
      <c r="G33" s="38"/>
      <c r="H33" s="38"/>
      <c r="I33" s="143">
        <v>0.20999999999999999</v>
      </c>
      <c r="J33" s="142">
        <f>ROUND(((SUM(BE117:BE135))*I33),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2" t="s">
        <v>45</v>
      </c>
      <c r="F34" s="142">
        <f>ROUND((SUM(BF117:BF135)),  2)</f>
        <v>0</v>
      </c>
      <c r="G34" s="38"/>
      <c r="H34" s="38"/>
      <c r="I34" s="143">
        <v>0.14999999999999999</v>
      </c>
      <c r="J34" s="142">
        <f>ROUND(((SUM(BF117:BF135))*I34),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42">
        <f>ROUND((SUM(BG117:BG135)),  2)</f>
        <v>0</v>
      </c>
      <c r="G35" s="38"/>
      <c r="H35" s="38"/>
      <c r="I35" s="143">
        <v>0.20999999999999999</v>
      </c>
      <c r="J35" s="142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42">
        <f>ROUND((SUM(BH117:BH135)),  2)</f>
        <v>0</v>
      </c>
      <c r="G36" s="38"/>
      <c r="H36" s="38"/>
      <c r="I36" s="143">
        <v>0.14999999999999999</v>
      </c>
      <c r="J36" s="142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42">
        <f>ROUND((SUM(BI117:BI135)),  2)</f>
        <v>0</v>
      </c>
      <c r="G37" s="38"/>
      <c r="H37" s="38"/>
      <c r="I37" s="143">
        <v>0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32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39"/>
      <c r="C39" s="144"/>
      <c r="D39" s="145" t="s">
        <v>49</v>
      </c>
      <c r="E39" s="81"/>
      <c r="F39" s="81"/>
      <c r="G39" s="146" t="s">
        <v>50</v>
      </c>
      <c r="H39" s="147" t="s">
        <v>51</v>
      </c>
      <c r="I39" s="148"/>
      <c r="J39" s="149">
        <f>SUM(J30:J37)</f>
        <v>0</v>
      </c>
      <c r="K39" s="150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2"/>
      <c r="I41" s="128"/>
      <c r="L41" s="22"/>
    </row>
    <row r="42" hidden="1" s="1" customFormat="1" ht="14.4" customHeight="1">
      <c r="B42" s="22"/>
      <c r="I42" s="128"/>
      <c r="L42" s="22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Oprava, přestavba propustků na trati v úseku Nedvědice - Tišnov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119</v>
      </c>
      <c r="D86" s="38"/>
      <c r="E86" s="38"/>
      <c r="F86" s="38"/>
      <c r="G86" s="38"/>
      <c r="H86" s="38"/>
      <c r="I86" s="132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38"/>
      <c r="D87" s="38"/>
      <c r="E87" s="67" t="str">
        <f>E9</f>
        <v>VRN - Vedlejší rozpočtové náklady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38"/>
      <c r="E89" s="38"/>
      <c r="F89" s="27" t="str">
        <f>F12</f>
        <v>Nedvědice - Tišnov</v>
      </c>
      <c r="G89" s="38"/>
      <c r="H89" s="38"/>
      <c r="I89" s="133" t="s">
        <v>22</v>
      </c>
      <c r="J89" s="69" t="str">
        <f>IF(J12="","",J12)</f>
        <v>29. 6. 2020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Správa železnic, státní organizace</v>
      </c>
      <c r="G91" s="38"/>
      <c r="H91" s="38"/>
      <c r="I91" s="133" t="s">
        <v>32</v>
      </c>
      <c r="J91" s="36" t="str">
        <f>E21</f>
        <v>DMC Havlíčkův Brod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30</v>
      </c>
      <c r="D92" s="38"/>
      <c r="E92" s="38"/>
      <c r="F92" s="27" t="str">
        <f>IF(E18="","",E18)</f>
        <v>Vyplň údaj</v>
      </c>
      <c r="G92" s="38"/>
      <c r="H92" s="38"/>
      <c r="I92" s="133" t="s">
        <v>37</v>
      </c>
      <c r="J92" s="36" t="str">
        <f>E24</f>
        <v>DMC Havlíčkův Brod s.r.o.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132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58" t="s">
        <v>122</v>
      </c>
      <c r="D94" s="144"/>
      <c r="E94" s="144"/>
      <c r="F94" s="144"/>
      <c r="G94" s="144"/>
      <c r="H94" s="144"/>
      <c r="I94" s="159"/>
      <c r="J94" s="160" t="s">
        <v>123</v>
      </c>
      <c r="K94" s="144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61" t="s">
        <v>124</v>
      </c>
      <c r="D96" s="38"/>
      <c r="E96" s="38"/>
      <c r="F96" s="38"/>
      <c r="G96" s="38"/>
      <c r="H96" s="38"/>
      <c r="I96" s="132"/>
      <c r="J96" s="96">
        <f>J117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125</v>
      </c>
    </row>
    <row r="97" hidden="1" s="9" customFormat="1" ht="24.96" customHeight="1">
      <c r="A97" s="9"/>
      <c r="B97" s="162"/>
      <c r="C97" s="9"/>
      <c r="D97" s="163" t="s">
        <v>129</v>
      </c>
      <c r="E97" s="164"/>
      <c r="F97" s="164"/>
      <c r="G97" s="164"/>
      <c r="H97" s="164"/>
      <c r="I97" s="165"/>
      <c r="J97" s="166">
        <f>J118</f>
        <v>0</v>
      </c>
      <c r="K97" s="9"/>
      <c r="L97" s="16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38"/>
      <c r="D98" s="38"/>
      <c r="E98" s="38"/>
      <c r="F98" s="38"/>
      <c r="G98" s="38"/>
      <c r="H98" s="38"/>
      <c r="I98" s="132"/>
      <c r="J98" s="38"/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0"/>
      <c r="C99" s="61"/>
      <c r="D99" s="61"/>
      <c r="E99" s="61"/>
      <c r="F99" s="61"/>
      <c r="G99" s="61"/>
      <c r="H99" s="61"/>
      <c r="I99" s="156"/>
      <c r="J99" s="61"/>
      <c r="K99" s="61"/>
      <c r="L99" s="55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2"/>
      <c r="C103" s="63"/>
      <c r="D103" s="63"/>
      <c r="E103" s="63"/>
      <c r="F103" s="63"/>
      <c r="G103" s="63"/>
      <c r="H103" s="63"/>
      <c r="I103" s="157"/>
      <c r="J103" s="63"/>
      <c r="K103" s="63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130</v>
      </c>
      <c r="D104" s="38"/>
      <c r="E104" s="38"/>
      <c r="F104" s="38"/>
      <c r="G104" s="38"/>
      <c r="H104" s="38"/>
      <c r="I104" s="132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38"/>
      <c r="D105" s="38"/>
      <c r="E105" s="38"/>
      <c r="F105" s="38"/>
      <c r="G105" s="38"/>
      <c r="H105" s="38"/>
      <c r="I105" s="132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38"/>
      <c r="E106" s="38"/>
      <c r="F106" s="38"/>
      <c r="G106" s="38"/>
      <c r="H106" s="38"/>
      <c r="I106" s="132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38"/>
      <c r="D107" s="38"/>
      <c r="E107" s="131" t="str">
        <f>E7</f>
        <v>Oprava, přestavba propustků na trati v úseku Nedvědice - Tišnov</v>
      </c>
      <c r="F107" s="32"/>
      <c r="G107" s="32"/>
      <c r="H107" s="32"/>
      <c r="I107" s="132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119</v>
      </c>
      <c r="D108" s="38"/>
      <c r="E108" s="38"/>
      <c r="F108" s="38"/>
      <c r="G108" s="38"/>
      <c r="H108" s="38"/>
      <c r="I108" s="132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38"/>
      <c r="D109" s="38"/>
      <c r="E109" s="67" t="str">
        <f>E9</f>
        <v>VRN - Vedlejší rozpočtové náklady</v>
      </c>
      <c r="F109" s="38"/>
      <c r="G109" s="38"/>
      <c r="H109" s="38"/>
      <c r="I109" s="132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132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38"/>
      <c r="E111" s="38"/>
      <c r="F111" s="27" t="str">
        <f>F12</f>
        <v>Nedvědice - Tišnov</v>
      </c>
      <c r="G111" s="38"/>
      <c r="H111" s="38"/>
      <c r="I111" s="133" t="s">
        <v>22</v>
      </c>
      <c r="J111" s="69" t="str">
        <f>IF(J12="","",J12)</f>
        <v>29. 6. 2020</v>
      </c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38"/>
      <c r="E113" s="38"/>
      <c r="F113" s="27" t="str">
        <f>E15</f>
        <v>Správa železnic, státní organizace</v>
      </c>
      <c r="G113" s="38"/>
      <c r="H113" s="38"/>
      <c r="I113" s="133" t="s">
        <v>32</v>
      </c>
      <c r="J113" s="36" t="str">
        <f>E21</f>
        <v>DMC Havlíčkův Brod s.r.o.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30</v>
      </c>
      <c r="D114" s="38"/>
      <c r="E114" s="38"/>
      <c r="F114" s="27" t="str">
        <f>IF(E18="","",E18)</f>
        <v>Vyplň údaj</v>
      </c>
      <c r="G114" s="38"/>
      <c r="H114" s="38"/>
      <c r="I114" s="133" t="s">
        <v>37</v>
      </c>
      <c r="J114" s="36" t="str">
        <f>E24</f>
        <v>DMC Havlíčkův Brod s.r.o.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38"/>
      <c r="D115" s="38"/>
      <c r="E115" s="38"/>
      <c r="F115" s="38"/>
      <c r="G115" s="38"/>
      <c r="H115" s="38"/>
      <c r="I115" s="132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72"/>
      <c r="B116" s="173"/>
      <c r="C116" s="174" t="s">
        <v>131</v>
      </c>
      <c r="D116" s="175" t="s">
        <v>64</v>
      </c>
      <c r="E116" s="175" t="s">
        <v>60</v>
      </c>
      <c r="F116" s="175" t="s">
        <v>61</v>
      </c>
      <c r="G116" s="175" t="s">
        <v>132</v>
      </c>
      <c r="H116" s="175" t="s">
        <v>133</v>
      </c>
      <c r="I116" s="176" t="s">
        <v>134</v>
      </c>
      <c r="J116" s="175" t="s">
        <v>123</v>
      </c>
      <c r="K116" s="177" t="s">
        <v>135</v>
      </c>
      <c r="L116" s="178"/>
      <c r="M116" s="86" t="s">
        <v>1</v>
      </c>
      <c r="N116" s="87" t="s">
        <v>43</v>
      </c>
      <c r="O116" s="87" t="s">
        <v>136</v>
      </c>
      <c r="P116" s="87" t="s">
        <v>137</v>
      </c>
      <c r="Q116" s="87" t="s">
        <v>138</v>
      </c>
      <c r="R116" s="87" t="s">
        <v>139</v>
      </c>
      <c r="S116" s="87" t="s">
        <v>140</v>
      </c>
      <c r="T116" s="88" t="s">
        <v>141</v>
      </c>
      <c r="U116" s="172"/>
      <c r="V116" s="172"/>
      <c r="W116" s="172"/>
      <c r="X116" s="172"/>
      <c r="Y116" s="172"/>
      <c r="Z116" s="172"/>
      <c r="AA116" s="172"/>
      <c r="AB116" s="172"/>
      <c r="AC116" s="172"/>
      <c r="AD116" s="172"/>
      <c r="AE116" s="172"/>
    </row>
    <row r="117" s="2" customFormat="1" ht="22.8" customHeight="1">
      <c r="A117" s="38"/>
      <c r="B117" s="39"/>
      <c r="C117" s="93" t="s">
        <v>142</v>
      </c>
      <c r="D117" s="38"/>
      <c r="E117" s="38"/>
      <c r="F117" s="38"/>
      <c r="G117" s="38"/>
      <c r="H117" s="38"/>
      <c r="I117" s="132"/>
      <c r="J117" s="179">
        <f>BK117</f>
        <v>0</v>
      </c>
      <c r="K117" s="38"/>
      <c r="L117" s="39"/>
      <c r="M117" s="89"/>
      <c r="N117" s="73"/>
      <c r="O117" s="90"/>
      <c r="P117" s="180">
        <f>P118</f>
        <v>0</v>
      </c>
      <c r="Q117" s="90"/>
      <c r="R117" s="180">
        <f>R118</f>
        <v>0</v>
      </c>
      <c r="S117" s="90"/>
      <c r="T117" s="18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9" t="s">
        <v>78</v>
      </c>
      <c r="AU117" s="19" t="s">
        <v>125</v>
      </c>
      <c r="BK117" s="182">
        <f>BK118</f>
        <v>0</v>
      </c>
    </row>
    <row r="118" s="12" customFormat="1" ht="25.92" customHeight="1">
      <c r="A118" s="12"/>
      <c r="B118" s="183"/>
      <c r="C118" s="12"/>
      <c r="D118" s="184" t="s">
        <v>78</v>
      </c>
      <c r="E118" s="185" t="s">
        <v>115</v>
      </c>
      <c r="F118" s="185" t="s">
        <v>116</v>
      </c>
      <c r="G118" s="12"/>
      <c r="H118" s="12"/>
      <c r="I118" s="186"/>
      <c r="J118" s="187">
        <f>BK118</f>
        <v>0</v>
      </c>
      <c r="K118" s="12"/>
      <c r="L118" s="183"/>
      <c r="M118" s="188"/>
      <c r="N118" s="189"/>
      <c r="O118" s="189"/>
      <c r="P118" s="190">
        <f>SUM(P119:P135)</f>
        <v>0</v>
      </c>
      <c r="Q118" s="189"/>
      <c r="R118" s="190">
        <f>SUM(R119:R135)</f>
        <v>0</v>
      </c>
      <c r="S118" s="189"/>
      <c r="T118" s="191">
        <f>SUM(T119:T135)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84" t="s">
        <v>146</v>
      </c>
      <c r="AT118" s="192" t="s">
        <v>78</v>
      </c>
      <c r="AU118" s="192" t="s">
        <v>79</v>
      </c>
      <c r="AY118" s="184" t="s">
        <v>145</v>
      </c>
      <c r="BK118" s="193">
        <f>SUM(BK119:BK135)</f>
        <v>0</v>
      </c>
    </row>
    <row r="119" s="2" customFormat="1" ht="24.15" customHeight="1">
      <c r="A119" s="38"/>
      <c r="B119" s="196"/>
      <c r="C119" s="197" t="s">
        <v>87</v>
      </c>
      <c r="D119" s="197" t="s">
        <v>148</v>
      </c>
      <c r="E119" s="198" t="s">
        <v>1277</v>
      </c>
      <c r="F119" s="199" t="s">
        <v>1278</v>
      </c>
      <c r="G119" s="200" t="s">
        <v>190</v>
      </c>
      <c r="H119" s="201">
        <v>1</v>
      </c>
      <c r="I119" s="202"/>
      <c r="J119" s="203">
        <f>ROUND(I119*H119,2)</f>
        <v>0</v>
      </c>
      <c r="K119" s="199" t="s">
        <v>152</v>
      </c>
      <c r="L119" s="39"/>
      <c r="M119" s="204" t="s">
        <v>1</v>
      </c>
      <c r="N119" s="205" t="s">
        <v>44</v>
      </c>
      <c r="O119" s="77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8" t="s">
        <v>153</v>
      </c>
      <c r="AT119" s="208" t="s">
        <v>148</v>
      </c>
      <c r="AU119" s="208" t="s">
        <v>87</v>
      </c>
      <c r="AY119" s="19" t="s">
        <v>145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9" t="s">
        <v>87</v>
      </c>
      <c r="BK119" s="209">
        <f>ROUND(I119*H119,2)</f>
        <v>0</v>
      </c>
      <c r="BL119" s="19" t="s">
        <v>153</v>
      </c>
      <c r="BM119" s="208" t="s">
        <v>1279</v>
      </c>
    </row>
    <row r="120" s="2" customFormat="1" ht="24.15" customHeight="1">
      <c r="A120" s="38"/>
      <c r="B120" s="196"/>
      <c r="C120" s="197" t="s">
        <v>89</v>
      </c>
      <c r="D120" s="197" t="s">
        <v>148</v>
      </c>
      <c r="E120" s="198" t="s">
        <v>1280</v>
      </c>
      <c r="F120" s="199" t="s">
        <v>1281</v>
      </c>
      <c r="G120" s="200" t="s">
        <v>190</v>
      </c>
      <c r="H120" s="201">
        <v>1</v>
      </c>
      <c r="I120" s="202"/>
      <c r="J120" s="203">
        <f>ROUND(I120*H120,2)</f>
        <v>0</v>
      </c>
      <c r="K120" s="199" t="s">
        <v>152</v>
      </c>
      <c r="L120" s="39"/>
      <c r="M120" s="204" t="s">
        <v>1</v>
      </c>
      <c r="N120" s="205" t="s">
        <v>44</v>
      </c>
      <c r="O120" s="77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8" t="s">
        <v>153</v>
      </c>
      <c r="AT120" s="208" t="s">
        <v>148</v>
      </c>
      <c r="AU120" s="208" t="s">
        <v>87</v>
      </c>
      <c r="AY120" s="19" t="s">
        <v>145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9" t="s">
        <v>87</v>
      </c>
      <c r="BK120" s="209">
        <f>ROUND(I120*H120,2)</f>
        <v>0</v>
      </c>
      <c r="BL120" s="19" t="s">
        <v>153</v>
      </c>
      <c r="BM120" s="208" t="s">
        <v>1282</v>
      </c>
    </row>
    <row r="121" s="2" customFormat="1" ht="24.15" customHeight="1">
      <c r="A121" s="38"/>
      <c r="B121" s="196"/>
      <c r="C121" s="197" t="s">
        <v>172</v>
      </c>
      <c r="D121" s="197" t="s">
        <v>148</v>
      </c>
      <c r="E121" s="198" t="s">
        <v>1283</v>
      </c>
      <c r="F121" s="199" t="s">
        <v>1284</v>
      </c>
      <c r="G121" s="200" t="s">
        <v>190</v>
      </c>
      <c r="H121" s="201">
        <v>1</v>
      </c>
      <c r="I121" s="202"/>
      <c r="J121" s="203">
        <f>ROUND(I121*H121,2)</f>
        <v>0</v>
      </c>
      <c r="K121" s="199" t="s">
        <v>152</v>
      </c>
      <c r="L121" s="39"/>
      <c r="M121" s="204" t="s">
        <v>1</v>
      </c>
      <c r="N121" s="205" t="s">
        <v>44</v>
      </c>
      <c r="O121" s="7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8" t="s">
        <v>153</v>
      </c>
      <c r="AT121" s="208" t="s">
        <v>148</v>
      </c>
      <c r="AU121" s="208" t="s">
        <v>87</v>
      </c>
      <c r="AY121" s="19" t="s">
        <v>145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9" t="s">
        <v>87</v>
      </c>
      <c r="BK121" s="209">
        <f>ROUND(I121*H121,2)</f>
        <v>0</v>
      </c>
      <c r="BL121" s="19" t="s">
        <v>153</v>
      </c>
      <c r="BM121" s="208" t="s">
        <v>1285</v>
      </c>
    </row>
    <row r="122" s="2" customFormat="1" ht="24.15" customHeight="1">
      <c r="A122" s="38"/>
      <c r="B122" s="196"/>
      <c r="C122" s="197" t="s">
        <v>153</v>
      </c>
      <c r="D122" s="197" t="s">
        <v>148</v>
      </c>
      <c r="E122" s="198" t="s">
        <v>1286</v>
      </c>
      <c r="F122" s="199" t="s">
        <v>1287</v>
      </c>
      <c r="G122" s="200" t="s">
        <v>151</v>
      </c>
      <c r="H122" s="201">
        <v>0.69999999999999996</v>
      </c>
      <c r="I122" s="202"/>
      <c r="J122" s="203">
        <f>ROUND(I122*H122,2)</f>
        <v>0</v>
      </c>
      <c r="K122" s="199" t="s">
        <v>152</v>
      </c>
      <c r="L122" s="39"/>
      <c r="M122" s="204" t="s">
        <v>1</v>
      </c>
      <c r="N122" s="205" t="s">
        <v>44</v>
      </c>
      <c r="O122" s="77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153</v>
      </c>
      <c r="AT122" s="208" t="s">
        <v>148</v>
      </c>
      <c r="AU122" s="208" t="s">
        <v>87</v>
      </c>
      <c r="AY122" s="19" t="s">
        <v>145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9" t="s">
        <v>87</v>
      </c>
      <c r="BK122" s="209">
        <f>ROUND(I122*H122,2)</f>
        <v>0</v>
      </c>
      <c r="BL122" s="19" t="s">
        <v>153</v>
      </c>
      <c r="BM122" s="208" t="s">
        <v>1288</v>
      </c>
    </row>
    <row r="123" s="2" customFormat="1" ht="24.15" customHeight="1">
      <c r="A123" s="38"/>
      <c r="B123" s="196"/>
      <c r="C123" s="197" t="s">
        <v>146</v>
      </c>
      <c r="D123" s="197" t="s">
        <v>148</v>
      </c>
      <c r="E123" s="198" t="s">
        <v>289</v>
      </c>
      <c r="F123" s="199" t="s">
        <v>290</v>
      </c>
      <c r="G123" s="200" t="s">
        <v>190</v>
      </c>
      <c r="H123" s="201">
        <v>1.3999999999999999</v>
      </c>
      <c r="I123" s="202"/>
      <c r="J123" s="203">
        <f>ROUND(I123*H123,2)</f>
        <v>0</v>
      </c>
      <c r="K123" s="199" t="s">
        <v>152</v>
      </c>
      <c r="L123" s="39"/>
      <c r="M123" s="204" t="s">
        <v>1</v>
      </c>
      <c r="N123" s="205" t="s">
        <v>44</v>
      </c>
      <c r="O123" s="77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8" t="s">
        <v>153</v>
      </c>
      <c r="AT123" s="208" t="s">
        <v>148</v>
      </c>
      <c r="AU123" s="208" t="s">
        <v>87</v>
      </c>
      <c r="AY123" s="19" t="s">
        <v>145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9" t="s">
        <v>87</v>
      </c>
      <c r="BK123" s="209">
        <f>ROUND(I123*H123,2)</f>
        <v>0</v>
      </c>
      <c r="BL123" s="19" t="s">
        <v>153</v>
      </c>
      <c r="BM123" s="208" t="s">
        <v>1289</v>
      </c>
    </row>
    <row r="124" s="2" customFormat="1">
      <c r="A124" s="38"/>
      <c r="B124" s="39"/>
      <c r="C124" s="38"/>
      <c r="D124" s="210" t="s">
        <v>155</v>
      </c>
      <c r="E124" s="38"/>
      <c r="F124" s="211" t="s">
        <v>293</v>
      </c>
      <c r="G124" s="38"/>
      <c r="H124" s="38"/>
      <c r="I124" s="132"/>
      <c r="J124" s="38"/>
      <c r="K124" s="38"/>
      <c r="L124" s="39"/>
      <c r="M124" s="212"/>
      <c r="N124" s="213"/>
      <c r="O124" s="77"/>
      <c r="P124" s="77"/>
      <c r="Q124" s="77"/>
      <c r="R124" s="77"/>
      <c r="S124" s="77"/>
      <c r="T124" s="7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155</v>
      </c>
      <c r="AU124" s="19" t="s">
        <v>87</v>
      </c>
    </row>
    <row r="125" s="2" customFormat="1" ht="37.8" customHeight="1">
      <c r="A125" s="38"/>
      <c r="B125" s="196"/>
      <c r="C125" s="197" t="s">
        <v>187</v>
      </c>
      <c r="D125" s="197" t="s">
        <v>148</v>
      </c>
      <c r="E125" s="198" t="s">
        <v>1290</v>
      </c>
      <c r="F125" s="199" t="s">
        <v>1291</v>
      </c>
      <c r="G125" s="200" t="s">
        <v>151</v>
      </c>
      <c r="H125" s="201">
        <v>0.69999999999999996</v>
      </c>
      <c r="I125" s="202"/>
      <c r="J125" s="203">
        <f>ROUND(I125*H125,2)</f>
        <v>0</v>
      </c>
      <c r="K125" s="199" t="s">
        <v>152</v>
      </c>
      <c r="L125" s="39"/>
      <c r="M125" s="204" t="s">
        <v>1</v>
      </c>
      <c r="N125" s="205" t="s">
        <v>44</v>
      </c>
      <c r="O125" s="77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153</v>
      </c>
      <c r="AT125" s="208" t="s">
        <v>148</v>
      </c>
      <c r="AU125" s="208" t="s">
        <v>87</v>
      </c>
      <c r="AY125" s="19" t="s">
        <v>145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9" t="s">
        <v>87</v>
      </c>
      <c r="BK125" s="209">
        <f>ROUND(I125*H125,2)</f>
        <v>0</v>
      </c>
      <c r="BL125" s="19" t="s">
        <v>153</v>
      </c>
      <c r="BM125" s="208" t="s">
        <v>1292</v>
      </c>
    </row>
    <row r="126" s="2" customFormat="1" ht="24.15" customHeight="1">
      <c r="A126" s="38"/>
      <c r="B126" s="196"/>
      <c r="C126" s="197" t="s">
        <v>194</v>
      </c>
      <c r="D126" s="197" t="s">
        <v>148</v>
      </c>
      <c r="E126" s="198" t="s">
        <v>1293</v>
      </c>
      <c r="F126" s="199" t="s">
        <v>1294</v>
      </c>
      <c r="G126" s="200" t="s">
        <v>190</v>
      </c>
      <c r="H126" s="201">
        <v>1</v>
      </c>
      <c r="I126" s="202"/>
      <c r="J126" s="203">
        <f>ROUND(I126*H126,2)</f>
        <v>0</v>
      </c>
      <c r="K126" s="199" t="s">
        <v>152</v>
      </c>
      <c r="L126" s="39"/>
      <c r="M126" s="204" t="s">
        <v>1</v>
      </c>
      <c r="N126" s="205" t="s">
        <v>44</v>
      </c>
      <c r="O126" s="77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8" t="s">
        <v>153</v>
      </c>
      <c r="AT126" s="208" t="s">
        <v>148</v>
      </c>
      <c r="AU126" s="208" t="s">
        <v>87</v>
      </c>
      <c r="AY126" s="19" t="s">
        <v>145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9" t="s">
        <v>87</v>
      </c>
      <c r="BK126" s="209">
        <f>ROUND(I126*H126,2)</f>
        <v>0</v>
      </c>
      <c r="BL126" s="19" t="s">
        <v>153</v>
      </c>
      <c r="BM126" s="208" t="s">
        <v>1295</v>
      </c>
    </row>
    <row r="127" s="2" customFormat="1">
      <c r="A127" s="38"/>
      <c r="B127" s="39"/>
      <c r="C127" s="38"/>
      <c r="D127" s="210" t="s">
        <v>155</v>
      </c>
      <c r="E127" s="38"/>
      <c r="F127" s="211" t="s">
        <v>293</v>
      </c>
      <c r="G127" s="38"/>
      <c r="H127" s="38"/>
      <c r="I127" s="132"/>
      <c r="J127" s="38"/>
      <c r="K127" s="38"/>
      <c r="L127" s="39"/>
      <c r="M127" s="212"/>
      <c r="N127" s="213"/>
      <c r="O127" s="77"/>
      <c r="P127" s="77"/>
      <c r="Q127" s="77"/>
      <c r="R127" s="77"/>
      <c r="S127" s="77"/>
      <c r="T127" s="7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155</v>
      </c>
      <c r="AU127" s="19" t="s">
        <v>87</v>
      </c>
    </row>
    <row r="128" s="2" customFormat="1" ht="14.4" customHeight="1">
      <c r="A128" s="38"/>
      <c r="B128" s="196"/>
      <c r="C128" s="197" t="s">
        <v>180</v>
      </c>
      <c r="D128" s="197" t="s">
        <v>148</v>
      </c>
      <c r="E128" s="198" t="s">
        <v>1296</v>
      </c>
      <c r="F128" s="199" t="s">
        <v>1297</v>
      </c>
      <c r="G128" s="200" t="s">
        <v>190</v>
      </c>
      <c r="H128" s="201">
        <v>7</v>
      </c>
      <c r="I128" s="202"/>
      <c r="J128" s="203">
        <f>ROUND(I128*H128,2)</f>
        <v>0</v>
      </c>
      <c r="K128" s="199" t="s">
        <v>1</v>
      </c>
      <c r="L128" s="39"/>
      <c r="M128" s="204" t="s">
        <v>1</v>
      </c>
      <c r="N128" s="205" t="s">
        <v>44</v>
      </c>
      <c r="O128" s="77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8" t="s">
        <v>153</v>
      </c>
      <c r="AT128" s="208" t="s">
        <v>148</v>
      </c>
      <c r="AU128" s="208" t="s">
        <v>87</v>
      </c>
      <c r="AY128" s="19" t="s">
        <v>145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9" t="s">
        <v>87</v>
      </c>
      <c r="BK128" s="209">
        <f>ROUND(I128*H128,2)</f>
        <v>0</v>
      </c>
      <c r="BL128" s="19" t="s">
        <v>153</v>
      </c>
      <c r="BM128" s="208" t="s">
        <v>1298</v>
      </c>
    </row>
    <row r="129" s="2" customFormat="1">
      <c r="A129" s="38"/>
      <c r="B129" s="39"/>
      <c r="C129" s="38"/>
      <c r="D129" s="210" t="s">
        <v>155</v>
      </c>
      <c r="E129" s="38"/>
      <c r="F129" s="211" t="s">
        <v>1299</v>
      </c>
      <c r="G129" s="38"/>
      <c r="H129" s="38"/>
      <c r="I129" s="132"/>
      <c r="J129" s="38"/>
      <c r="K129" s="38"/>
      <c r="L129" s="39"/>
      <c r="M129" s="212"/>
      <c r="N129" s="213"/>
      <c r="O129" s="77"/>
      <c r="P129" s="77"/>
      <c r="Q129" s="77"/>
      <c r="R129" s="77"/>
      <c r="S129" s="77"/>
      <c r="T129" s="7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155</v>
      </c>
      <c r="AU129" s="19" t="s">
        <v>87</v>
      </c>
    </row>
    <row r="130" s="2" customFormat="1" ht="24.15" customHeight="1">
      <c r="A130" s="38"/>
      <c r="B130" s="196"/>
      <c r="C130" s="197" t="s">
        <v>202</v>
      </c>
      <c r="D130" s="197" t="s">
        <v>148</v>
      </c>
      <c r="E130" s="198" t="s">
        <v>1300</v>
      </c>
      <c r="F130" s="199" t="s">
        <v>1301</v>
      </c>
      <c r="G130" s="200" t="s">
        <v>316</v>
      </c>
      <c r="H130" s="201">
        <v>80</v>
      </c>
      <c r="I130" s="202"/>
      <c r="J130" s="203">
        <f>ROUND(I130*H130,2)</f>
        <v>0</v>
      </c>
      <c r="K130" s="199" t="s">
        <v>1</v>
      </c>
      <c r="L130" s="39"/>
      <c r="M130" s="204" t="s">
        <v>1</v>
      </c>
      <c r="N130" s="205" t="s">
        <v>44</v>
      </c>
      <c r="O130" s="77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8" t="s">
        <v>153</v>
      </c>
      <c r="AT130" s="208" t="s">
        <v>148</v>
      </c>
      <c r="AU130" s="208" t="s">
        <v>87</v>
      </c>
      <c r="AY130" s="19" t="s">
        <v>145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9" t="s">
        <v>87</v>
      </c>
      <c r="BK130" s="209">
        <f>ROUND(I130*H130,2)</f>
        <v>0</v>
      </c>
      <c r="BL130" s="19" t="s">
        <v>153</v>
      </c>
      <c r="BM130" s="208" t="s">
        <v>1302</v>
      </c>
    </row>
    <row r="131" s="2" customFormat="1">
      <c r="A131" s="38"/>
      <c r="B131" s="39"/>
      <c r="C131" s="38"/>
      <c r="D131" s="210" t="s">
        <v>155</v>
      </c>
      <c r="E131" s="38"/>
      <c r="F131" s="211" t="s">
        <v>1303</v>
      </c>
      <c r="G131" s="38"/>
      <c r="H131" s="38"/>
      <c r="I131" s="132"/>
      <c r="J131" s="38"/>
      <c r="K131" s="38"/>
      <c r="L131" s="39"/>
      <c r="M131" s="212"/>
      <c r="N131" s="213"/>
      <c r="O131" s="77"/>
      <c r="P131" s="77"/>
      <c r="Q131" s="77"/>
      <c r="R131" s="77"/>
      <c r="S131" s="77"/>
      <c r="T131" s="7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155</v>
      </c>
      <c r="AU131" s="19" t="s">
        <v>87</v>
      </c>
    </row>
    <row r="132" s="2" customFormat="1" ht="62.7" customHeight="1">
      <c r="A132" s="38"/>
      <c r="B132" s="196"/>
      <c r="C132" s="197" t="s">
        <v>206</v>
      </c>
      <c r="D132" s="197" t="s">
        <v>148</v>
      </c>
      <c r="E132" s="198" t="s">
        <v>1304</v>
      </c>
      <c r="F132" s="199" t="s">
        <v>1305</v>
      </c>
      <c r="G132" s="200" t="s">
        <v>190</v>
      </c>
      <c r="H132" s="201">
        <v>1</v>
      </c>
      <c r="I132" s="202"/>
      <c r="J132" s="203">
        <f>ROUND(I132*H132,2)</f>
        <v>0</v>
      </c>
      <c r="K132" s="199" t="s">
        <v>152</v>
      </c>
      <c r="L132" s="39"/>
      <c r="M132" s="204" t="s">
        <v>1</v>
      </c>
      <c r="N132" s="205" t="s">
        <v>44</v>
      </c>
      <c r="O132" s="77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8" t="s">
        <v>153</v>
      </c>
      <c r="AT132" s="208" t="s">
        <v>148</v>
      </c>
      <c r="AU132" s="208" t="s">
        <v>87</v>
      </c>
      <c r="AY132" s="19" t="s">
        <v>145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9" t="s">
        <v>87</v>
      </c>
      <c r="BK132" s="209">
        <f>ROUND(I132*H132,2)</f>
        <v>0</v>
      </c>
      <c r="BL132" s="19" t="s">
        <v>153</v>
      </c>
      <c r="BM132" s="208" t="s">
        <v>1306</v>
      </c>
    </row>
    <row r="133" s="2" customFormat="1">
      <c r="A133" s="38"/>
      <c r="B133" s="39"/>
      <c r="C133" s="38"/>
      <c r="D133" s="210" t="s">
        <v>155</v>
      </c>
      <c r="E133" s="38"/>
      <c r="F133" s="211" t="s">
        <v>1307</v>
      </c>
      <c r="G133" s="38"/>
      <c r="H133" s="38"/>
      <c r="I133" s="132"/>
      <c r="J133" s="38"/>
      <c r="K133" s="38"/>
      <c r="L133" s="39"/>
      <c r="M133" s="212"/>
      <c r="N133" s="213"/>
      <c r="O133" s="77"/>
      <c r="P133" s="77"/>
      <c r="Q133" s="77"/>
      <c r="R133" s="77"/>
      <c r="S133" s="77"/>
      <c r="T133" s="7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155</v>
      </c>
      <c r="AU133" s="19" t="s">
        <v>87</v>
      </c>
    </row>
    <row r="134" s="2" customFormat="1" ht="24.15" customHeight="1">
      <c r="A134" s="38"/>
      <c r="B134" s="196"/>
      <c r="C134" s="197" t="s">
        <v>212</v>
      </c>
      <c r="D134" s="197" t="s">
        <v>148</v>
      </c>
      <c r="E134" s="198" t="s">
        <v>1308</v>
      </c>
      <c r="F134" s="199" t="s">
        <v>1309</v>
      </c>
      <c r="G134" s="200" t="s">
        <v>190</v>
      </c>
      <c r="H134" s="201">
        <v>1</v>
      </c>
      <c r="I134" s="202"/>
      <c r="J134" s="203">
        <f>ROUND(I134*H134,2)</f>
        <v>0</v>
      </c>
      <c r="K134" s="199" t="s">
        <v>152</v>
      </c>
      <c r="L134" s="39"/>
      <c r="M134" s="204" t="s">
        <v>1</v>
      </c>
      <c r="N134" s="205" t="s">
        <v>44</v>
      </c>
      <c r="O134" s="77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8" t="s">
        <v>153</v>
      </c>
      <c r="AT134" s="208" t="s">
        <v>148</v>
      </c>
      <c r="AU134" s="208" t="s">
        <v>87</v>
      </c>
      <c r="AY134" s="19" t="s">
        <v>145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9" t="s">
        <v>87</v>
      </c>
      <c r="BK134" s="209">
        <f>ROUND(I134*H134,2)</f>
        <v>0</v>
      </c>
      <c r="BL134" s="19" t="s">
        <v>153</v>
      </c>
      <c r="BM134" s="208" t="s">
        <v>1310</v>
      </c>
    </row>
    <row r="135" s="2" customFormat="1">
      <c r="A135" s="38"/>
      <c r="B135" s="39"/>
      <c r="C135" s="38"/>
      <c r="D135" s="210" t="s">
        <v>155</v>
      </c>
      <c r="E135" s="38"/>
      <c r="F135" s="211" t="s">
        <v>293</v>
      </c>
      <c r="G135" s="38"/>
      <c r="H135" s="38"/>
      <c r="I135" s="132"/>
      <c r="J135" s="38"/>
      <c r="K135" s="38"/>
      <c r="L135" s="39"/>
      <c r="M135" s="248"/>
      <c r="N135" s="249"/>
      <c r="O135" s="250"/>
      <c r="P135" s="250"/>
      <c r="Q135" s="250"/>
      <c r="R135" s="250"/>
      <c r="S135" s="250"/>
      <c r="T135" s="251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155</v>
      </c>
      <c r="AU135" s="19" t="s">
        <v>87</v>
      </c>
    </row>
    <row r="136" s="2" customFormat="1" ht="6.96" customHeight="1">
      <c r="A136" s="38"/>
      <c r="B136" s="60"/>
      <c r="C136" s="61"/>
      <c r="D136" s="61"/>
      <c r="E136" s="61"/>
      <c r="F136" s="61"/>
      <c r="G136" s="61"/>
      <c r="H136" s="61"/>
      <c r="I136" s="156"/>
      <c r="J136" s="61"/>
      <c r="K136" s="61"/>
      <c r="L136" s="39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autoFilter ref="C116:K13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20"/>
      <c r="C3" s="21"/>
      <c r="D3" s="21"/>
      <c r="E3" s="21"/>
      <c r="F3" s="21"/>
      <c r="G3" s="21"/>
      <c r="H3" s="22"/>
    </row>
    <row r="4" s="1" customFormat="1" ht="24.96" customHeight="1">
      <c r="B4" s="22"/>
      <c r="C4" s="23" t="s">
        <v>1311</v>
      </c>
      <c r="H4" s="22"/>
    </row>
    <row r="5" s="1" customFormat="1" ht="12" customHeight="1">
      <c r="B5" s="22"/>
      <c r="C5" s="26" t="s">
        <v>13</v>
      </c>
      <c r="D5" s="36" t="s">
        <v>14</v>
      </c>
      <c r="E5" s="1"/>
      <c r="F5" s="1"/>
      <c r="H5" s="22"/>
    </row>
    <row r="6" s="1" customFormat="1" ht="36.96" customHeight="1">
      <c r="B6" s="22"/>
      <c r="C6" s="29" t="s">
        <v>16</v>
      </c>
      <c r="D6" s="30" t="s">
        <v>17</v>
      </c>
      <c r="E6" s="1"/>
      <c r="F6" s="1"/>
      <c r="H6" s="22"/>
    </row>
    <row r="7" s="1" customFormat="1" ht="16.5" customHeight="1">
      <c r="B7" s="22"/>
      <c r="C7" s="32" t="s">
        <v>22</v>
      </c>
      <c r="D7" s="69" t="str">
        <f>'Rekapitulace stavby'!AN8</f>
        <v>29. 6. 2020</v>
      </c>
      <c r="H7" s="22"/>
    </row>
    <row r="8" s="2" customFormat="1" ht="10.8" customHeight="1">
      <c r="A8" s="38"/>
      <c r="B8" s="39"/>
      <c r="C8" s="38"/>
      <c r="D8" s="38"/>
      <c r="E8" s="38"/>
      <c r="F8" s="38"/>
      <c r="G8" s="38"/>
      <c r="H8" s="39"/>
    </row>
    <row r="9" s="11" customFormat="1" ht="29.28" customHeight="1">
      <c r="A9" s="172"/>
      <c r="B9" s="173"/>
      <c r="C9" s="174" t="s">
        <v>60</v>
      </c>
      <c r="D9" s="175" t="s">
        <v>61</v>
      </c>
      <c r="E9" s="175" t="s">
        <v>132</v>
      </c>
      <c r="F9" s="177" t="s">
        <v>1312</v>
      </c>
      <c r="G9" s="172"/>
      <c r="H9" s="173"/>
    </row>
    <row r="10" s="2" customFormat="1" ht="26.4" customHeight="1">
      <c r="A10" s="38"/>
      <c r="B10" s="39"/>
      <c r="C10" s="265" t="s">
        <v>1313</v>
      </c>
      <c r="D10" s="265" t="s">
        <v>101</v>
      </c>
      <c r="E10" s="38"/>
      <c r="F10" s="38"/>
      <c r="G10" s="38"/>
      <c r="H10" s="39"/>
    </row>
    <row r="11" s="2" customFormat="1" ht="16.8" customHeight="1">
      <c r="A11" s="38"/>
      <c r="B11" s="39"/>
      <c r="C11" s="266" t="s">
        <v>729</v>
      </c>
      <c r="D11" s="267" t="s">
        <v>729</v>
      </c>
      <c r="E11" s="268" t="s">
        <v>1</v>
      </c>
      <c r="F11" s="269">
        <v>120</v>
      </c>
      <c r="G11" s="38"/>
      <c r="H11" s="39"/>
    </row>
    <row r="12" s="2" customFormat="1" ht="16.8" customHeight="1">
      <c r="A12" s="38"/>
      <c r="B12" s="39"/>
      <c r="C12" s="270" t="s">
        <v>729</v>
      </c>
      <c r="D12" s="270" t="s">
        <v>730</v>
      </c>
      <c r="E12" s="19" t="s">
        <v>1</v>
      </c>
      <c r="F12" s="271">
        <v>120</v>
      </c>
      <c r="G12" s="38"/>
      <c r="H12" s="39"/>
    </row>
    <row r="13" s="2" customFormat="1" ht="16.8" customHeight="1">
      <c r="A13" s="38"/>
      <c r="B13" s="39"/>
      <c r="C13" s="266" t="s">
        <v>733</v>
      </c>
      <c r="D13" s="267" t="s">
        <v>733</v>
      </c>
      <c r="E13" s="268" t="s">
        <v>1</v>
      </c>
      <c r="F13" s="269">
        <v>118.63200000000001</v>
      </c>
      <c r="G13" s="38"/>
      <c r="H13" s="39"/>
    </row>
    <row r="14" s="2" customFormat="1" ht="16.8" customHeight="1">
      <c r="A14" s="38"/>
      <c r="B14" s="39"/>
      <c r="C14" s="270" t="s">
        <v>733</v>
      </c>
      <c r="D14" s="270" t="s">
        <v>722</v>
      </c>
      <c r="E14" s="19" t="s">
        <v>1</v>
      </c>
      <c r="F14" s="271">
        <v>118.63200000000001</v>
      </c>
      <c r="G14" s="38"/>
      <c r="H14" s="39"/>
    </row>
    <row r="15" s="2" customFormat="1" ht="16.8" customHeight="1">
      <c r="A15" s="38"/>
      <c r="B15" s="39"/>
      <c r="C15" s="266" t="s">
        <v>739</v>
      </c>
      <c r="D15" s="267" t="s">
        <v>739</v>
      </c>
      <c r="E15" s="268" t="s">
        <v>1</v>
      </c>
      <c r="F15" s="269">
        <v>7.7351999999999999</v>
      </c>
      <c r="G15" s="38"/>
      <c r="H15" s="39"/>
    </row>
    <row r="16" s="2" customFormat="1" ht="16.8" customHeight="1">
      <c r="A16" s="38"/>
      <c r="B16" s="39"/>
      <c r="C16" s="270" t="s">
        <v>739</v>
      </c>
      <c r="D16" s="270" t="s">
        <v>740</v>
      </c>
      <c r="E16" s="19" t="s">
        <v>1</v>
      </c>
      <c r="F16" s="271">
        <v>7.7351999999999999</v>
      </c>
      <c r="G16" s="38"/>
      <c r="H16" s="39"/>
    </row>
    <row r="17" s="2" customFormat="1" ht="16.8" customHeight="1">
      <c r="A17" s="38"/>
      <c r="B17" s="39"/>
      <c r="C17" s="272" t="s">
        <v>1314</v>
      </c>
      <c r="D17" s="38"/>
      <c r="E17" s="38"/>
      <c r="F17" s="38"/>
      <c r="G17" s="38"/>
      <c r="H17" s="39"/>
    </row>
    <row r="18" s="2" customFormat="1" ht="16.8" customHeight="1">
      <c r="A18" s="38"/>
      <c r="B18" s="39"/>
      <c r="C18" s="270" t="s">
        <v>361</v>
      </c>
      <c r="D18" s="270" t="s">
        <v>737</v>
      </c>
      <c r="E18" s="19" t="s">
        <v>704</v>
      </c>
      <c r="F18" s="271">
        <v>18.611999999999998</v>
      </c>
      <c r="G18" s="38"/>
      <c r="H18" s="39"/>
    </row>
    <row r="19" s="2" customFormat="1" ht="16.8" customHeight="1">
      <c r="A19" s="38"/>
      <c r="B19" s="39"/>
      <c r="C19" s="266" t="s">
        <v>746</v>
      </c>
      <c r="D19" s="267" t="s">
        <v>746</v>
      </c>
      <c r="E19" s="268" t="s">
        <v>1</v>
      </c>
      <c r="F19" s="269">
        <v>76.860674000000003</v>
      </c>
      <c r="G19" s="38"/>
      <c r="H19" s="39"/>
    </row>
    <row r="20" s="2" customFormat="1" ht="16.8" customHeight="1">
      <c r="A20" s="38"/>
      <c r="B20" s="39"/>
      <c r="C20" s="270" t="s">
        <v>746</v>
      </c>
      <c r="D20" s="270" t="s">
        <v>747</v>
      </c>
      <c r="E20" s="19" t="s">
        <v>1</v>
      </c>
      <c r="F20" s="271">
        <v>76.860674000000003</v>
      </c>
      <c r="G20" s="38"/>
      <c r="H20" s="39"/>
    </row>
    <row r="21" s="2" customFormat="1" ht="16.8" customHeight="1">
      <c r="A21" s="38"/>
      <c r="B21" s="39"/>
      <c r="C21" s="266" t="s">
        <v>750</v>
      </c>
      <c r="D21" s="267" t="s">
        <v>750</v>
      </c>
      <c r="E21" s="268" t="s">
        <v>1</v>
      </c>
      <c r="F21" s="269">
        <v>76.860674000000003</v>
      </c>
      <c r="G21" s="38"/>
      <c r="H21" s="39"/>
    </row>
    <row r="22" s="2" customFormat="1" ht="16.8" customHeight="1">
      <c r="A22" s="38"/>
      <c r="B22" s="39"/>
      <c r="C22" s="270" t="s">
        <v>750</v>
      </c>
      <c r="D22" s="270" t="s">
        <v>747</v>
      </c>
      <c r="E22" s="19" t="s">
        <v>1</v>
      </c>
      <c r="F22" s="271">
        <v>76.860674000000003</v>
      </c>
      <c r="G22" s="38"/>
      <c r="H22" s="39"/>
    </row>
    <row r="23" s="2" customFormat="1" ht="16.8" customHeight="1">
      <c r="A23" s="38"/>
      <c r="B23" s="39"/>
      <c r="C23" s="266" t="s">
        <v>699</v>
      </c>
      <c r="D23" s="267" t="s">
        <v>699</v>
      </c>
      <c r="E23" s="268" t="s">
        <v>1</v>
      </c>
      <c r="F23" s="269">
        <v>168</v>
      </c>
      <c r="G23" s="38"/>
      <c r="H23" s="39"/>
    </row>
    <row r="24" s="2" customFormat="1" ht="16.8" customHeight="1">
      <c r="A24" s="38"/>
      <c r="B24" s="39"/>
      <c r="C24" s="270" t="s">
        <v>699</v>
      </c>
      <c r="D24" s="270" t="s">
        <v>501</v>
      </c>
      <c r="E24" s="19" t="s">
        <v>1</v>
      </c>
      <c r="F24" s="271">
        <v>168</v>
      </c>
      <c r="G24" s="38"/>
      <c r="H24" s="39"/>
    </row>
    <row r="25" s="2" customFormat="1" ht="16.8" customHeight="1">
      <c r="A25" s="38"/>
      <c r="B25" s="39"/>
      <c r="C25" s="266" t="s">
        <v>760</v>
      </c>
      <c r="D25" s="267" t="s">
        <v>760</v>
      </c>
      <c r="E25" s="268" t="s">
        <v>1</v>
      </c>
      <c r="F25" s="269">
        <v>14.0054</v>
      </c>
      <c r="G25" s="38"/>
      <c r="H25" s="39"/>
    </row>
    <row r="26" s="2" customFormat="1" ht="16.8" customHeight="1">
      <c r="A26" s="38"/>
      <c r="B26" s="39"/>
      <c r="C26" s="270" t="s">
        <v>760</v>
      </c>
      <c r="D26" s="270" t="s">
        <v>761</v>
      </c>
      <c r="E26" s="19" t="s">
        <v>1</v>
      </c>
      <c r="F26" s="271">
        <v>14.0054</v>
      </c>
      <c r="G26" s="38"/>
      <c r="H26" s="39"/>
    </row>
    <row r="27" s="2" customFormat="1" ht="16.8" customHeight="1">
      <c r="A27" s="38"/>
      <c r="B27" s="39"/>
      <c r="C27" s="266" t="s">
        <v>764</v>
      </c>
      <c r="D27" s="267" t="s">
        <v>764</v>
      </c>
      <c r="E27" s="268" t="s">
        <v>1</v>
      </c>
      <c r="F27" s="269">
        <v>24.710000000000001</v>
      </c>
      <c r="G27" s="38"/>
      <c r="H27" s="39"/>
    </row>
    <row r="28" s="2" customFormat="1" ht="16.8" customHeight="1">
      <c r="A28" s="38"/>
      <c r="B28" s="39"/>
      <c r="C28" s="270" t="s">
        <v>764</v>
      </c>
      <c r="D28" s="270" t="s">
        <v>765</v>
      </c>
      <c r="E28" s="19" t="s">
        <v>1</v>
      </c>
      <c r="F28" s="271">
        <v>24.710000000000001</v>
      </c>
      <c r="G28" s="38"/>
      <c r="H28" s="39"/>
    </row>
    <row r="29" s="2" customFormat="1" ht="16.8" customHeight="1">
      <c r="A29" s="38"/>
      <c r="B29" s="39"/>
      <c r="C29" s="266" t="s">
        <v>768</v>
      </c>
      <c r="D29" s="267" t="s">
        <v>768</v>
      </c>
      <c r="E29" s="268" t="s">
        <v>1</v>
      </c>
      <c r="F29" s="269">
        <v>95.727999999999994</v>
      </c>
      <c r="G29" s="38"/>
      <c r="H29" s="39"/>
    </row>
    <row r="30" s="2" customFormat="1" ht="16.8" customHeight="1">
      <c r="A30" s="38"/>
      <c r="B30" s="39"/>
      <c r="C30" s="270" t="s">
        <v>768</v>
      </c>
      <c r="D30" s="270" t="s">
        <v>769</v>
      </c>
      <c r="E30" s="19" t="s">
        <v>1</v>
      </c>
      <c r="F30" s="271">
        <v>95.727999999999994</v>
      </c>
      <c r="G30" s="38"/>
      <c r="H30" s="39"/>
    </row>
    <row r="31" s="2" customFormat="1" ht="16.8" customHeight="1">
      <c r="A31" s="38"/>
      <c r="B31" s="39"/>
      <c r="C31" s="272" t="s">
        <v>1314</v>
      </c>
      <c r="D31" s="38"/>
      <c r="E31" s="38"/>
      <c r="F31" s="38"/>
      <c r="G31" s="38"/>
      <c r="H31" s="39"/>
    </row>
    <row r="32" s="2" customFormat="1" ht="16.8" customHeight="1">
      <c r="A32" s="38"/>
      <c r="B32" s="39"/>
      <c r="C32" s="270" t="s">
        <v>397</v>
      </c>
      <c r="D32" s="270" t="s">
        <v>766</v>
      </c>
      <c r="E32" s="19" t="s">
        <v>704</v>
      </c>
      <c r="F32" s="271">
        <v>89.573999999999998</v>
      </c>
      <c r="G32" s="38"/>
      <c r="H32" s="39"/>
    </row>
    <row r="33" s="2" customFormat="1" ht="16.8" customHeight="1">
      <c r="A33" s="38"/>
      <c r="B33" s="39"/>
      <c r="C33" s="266" t="s">
        <v>778</v>
      </c>
      <c r="D33" s="267" t="s">
        <v>778</v>
      </c>
      <c r="E33" s="268" t="s">
        <v>1</v>
      </c>
      <c r="F33" s="269">
        <v>36.075000000000003</v>
      </c>
      <c r="G33" s="38"/>
      <c r="H33" s="39"/>
    </row>
    <row r="34" s="2" customFormat="1" ht="16.8" customHeight="1">
      <c r="A34" s="38"/>
      <c r="B34" s="39"/>
      <c r="C34" s="270" t="s">
        <v>778</v>
      </c>
      <c r="D34" s="270" t="s">
        <v>779</v>
      </c>
      <c r="E34" s="19" t="s">
        <v>1</v>
      </c>
      <c r="F34" s="271">
        <v>36.075000000000003</v>
      </c>
      <c r="G34" s="38"/>
      <c r="H34" s="39"/>
    </row>
    <row r="35" s="2" customFormat="1" ht="16.8" customHeight="1">
      <c r="A35" s="38"/>
      <c r="B35" s="39"/>
      <c r="C35" s="266" t="s">
        <v>798</v>
      </c>
      <c r="D35" s="267" t="s">
        <v>798</v>
      </c>
      <c r="E35" s="268" t="s">
        <v>1</v>
      </c>
      <c r="F35" s="269">
        <v>3.2160000000000002</v>
      </c>
      <c r="G35" s="38"/>
      <c r="H35" s="39"/>
    </row>
    <row r="36" s="2" customFormat="1" ht="16.8" customHeight="1">
      <c r="A36" s="38"/>
      <c r="B36" s="39"/>
      <c r="C36" s="270" t="s">
        <v>798</v>
      </c>
      <c r="D36" s="270" t="s">
        <v>799</v>
      </c>
      <c r="E36" s="19" t="s">
        <v>1</v>
      </c>
      <c r="F36" s="271">
        <v>3.2160000000000002</v>
      </c>
      <c r="G36" s="38"/>
      <c r="H36" s="39"/>
    </row>
    <row r="37" s="2" customFormat="1" ht="16.8" customHeight="1">
      <c r="A37" s="38"/>
      <c r="B37" s="39"/>
      <c r="C37" s="272" t="s">
        <v>1314</v>
      </c>
      <c r="D37" s="38"/>
      <c r="E37" s="38"/>
      <c r="F37" s="38"/>
      <c r="G37" s="38"/>
      <c r="H37" s="39"/>
    </row>
    <row r="38" s="2" customFormat="1" ht="16.8" customHeight="1">
      <c r="A38" s="38"/>
      <c r="B38" s="39"/>
      <c r="C38" s="270" t="s">
        <v>414</v>
      </c>
      <c r="D38" s="270" t="s">
        <v>796</v>
      </c>
      <c r="E38" s="19" t="s">
        <v>704</v>
      </c>
      <c r="F38" s="271">
        <v>74.56765</v>
      </c>
      <c r="G38" s="38"/>
      <c r="H38" s="39"/>
    </row>
    <row r="39" s="2" customFormat="1" ht="16.8" customHeight="1">
      <c r="A39" s="38"/>
      <c r="B39" s="39"/>
      <c r="C39" s="266" t="s">
        <v>817</v>
      </c>
      <c r="D39" s="267" t="s">
        <v>817</v>
      </c>
      <c r="E39" s="268" t="s">
        <v>1</v>
      </c>
      <c r="F39" s="269">
        <v>5.4000000000000004</v>
      </c>
      <c r="G39" s="38"/>
      <c r="H39" s="39"/>
    </row>
    <row r="40" s="2" customFormat="1" ht="16.8" customHeight="1">
      <c r="A40" s="38"/>
      <c r="B40" s="39"/>
      <c r="C40" s="270" t="s">
        <v>817</v>
      </c>
      <c r="D40" s="270" t="s">
        <v>818</v>
      </c>
      <c r="E40" s="19" t="s">
        <v>1</v>
      </c>
      <c r="F40" s="271">
        <v>5.4000000000000004</v>
      </c>
      <c r="G40" s="38"/>
      <c r="H40" s="39"/>
    </row>
    <row r="41" s="2" customFormat="1" ht="16.8" customHeight="1">
      <c r="A41" s="38"/>
      <c r="B41" s="39"/>
      <c r="C41" s="266" t="s">
        <v>827</v>
      </c>
      <c r="D41" s="267" t="s">
        <v>827</v>
      </c>
      <c r="E41" s="268" t="s">
        <v>1</v>
      </c>
      <c r="F41" s="269">
        <v>17.692499999999999</v>
      </c>
      <c r="G41" s="38"/>
      <c r="H41" s="39"/>
    </row>
    <row r="42" s="2" customFormat="1" ht="16.8" customHeight="1">
      <c r="A42" s="38"/>
      <c r="B42" s="39"/>
      <c r="C42" s="270" t="s">
        <v>827</v>
      </c>
      <c r="D42" s="270" t="s">
        <v>828</v>
      </c>
      <c r="E42" s="19" t="s">
        <v>1</v>
      </c>
      <c r="F42" s="271">
        <v>17.692499999999999</v>
      </c>
      <c r="G42" s="38"/>
      <c r="H42" s="39"/>
    </row>
    <row r="43" s="2" customFormat="1" ht="16.8" customHeight="1">
      <c r="A43" s="38"/>
      <c r="B43" s="39"/>
      <c r="C43" s="266" t="s">
        <v>840</v>
      </c>
      <c r="D43" s="267" t="s">
        <v>840</v>
      </c>
      <c r="E43" s="268" t="s">
        <v>1</v>
      </c>
      <c r="F43" s="269">
        <v>84.394000000000005</v>
      </c>
      <c r="G43" s="38"/>
      <c r="H43" s="39"/>
    </row>
    <row r="44" s="2" customFormat="1" ht="16.8" customHeight="1">
      <c r="A44" s="38"/>
      <c r="B44" s="39"/>
      <c r="C44" s="270" t="s">
        <v>840</v>
      </c>
      <c r="D44" s="270" t="s">
        <v>841</v>
      </c>
      <c r="E44" s="19" t="s">
        <v>1</v>
      </c>
      <c r="F44" s="271">
        <v>84.394000000000005</v>
      </c>
      <c r="G44" s="38"/>
      <c r="H44" s="39"/>
    </row>
    <row r="45" s="2" customFormat="1" ht="16.8" customHeight="1">
      <c r="A45" s="38"/>
      <c r="B45" s="39"/>
      <c r="C45" s="272" t="s">
        <v>1314</v>
      </c>
      <c r="D45" s="38"/>
      <c r="E45" s="38"/>
      <c r="F45" s="38"/>
      <c r="G45" s="38"/>
      <c r="H45" s="39"/>
    </row>
    <row r="46" s="2" customFormat="1" ht="16.8" customHeight="1">
      <c r="A46" s="38"/>
      <c r="B46" s="39"/>
      <c r="C46" s="270" t="s">
        <v>436</v>
      </c>
      <c r="D46" s="270" t="s">
        <v>838</v>
      </c>
      <c r="E46" s="19" t="s">
        <v>468</v>
      </c>
      <c r="F46" s="271">
        <v>102.087</v>
      </c>
      <c r="G46" s="38"/>
      <c r="H46" s="39"/>
    </row>
    <row r="47" s="2" customFormat="1" ht="16.8" customHeight="1">
      <c r="A47" s="38"/>
      <c r="B47" s="39"/>
      <c r="C47" s="266" t="s">
        <v>782</v>
      </c>
      <c r="D47" s="267" t="s">
        <v>782</v>
      </c>
      <c r="E47" s="268" t="s">
        <v>1</v>
      </c>
      <c r="F47" s="269">
        <v>63.018749999999997</v>
      </c>
      <c r="G47" s="38"/>
      <c r="H47" s="39"/>
    </row>
    <row r="48" s="2" customFormat="1" ht="16.8" customHeight="1">
      <c r="A48" s="38"/>
      <c r="B48" s="39"/>
      <c r="C48" s="270" t="s">
        <v>782</v>
      </c>
      <c r="D48" s="270" t="s">
        <v>783</v>
      </c>
      <c r="E48" s="19" t="s">
        <v>1</v>
      </c>
      <c r="F48" s="271">
        <v>63.018749999999997</v>
      </c>
      <c r="G48" s="38"/>
      <c r="H48" s="39"/>
    </row>
    <row r="49" s="2" customFormat="1" ht="16.8" customHeight="1">
      <c r="A49" s="38"/>
      <c r="B49" s="39"/>
      <c r="C49" s="266" t="s">
        <v>672</v>
      </c>
      <c r="D49" s="267" t="s">
        <v>672</v>
      </c>
      <c r="E49" s="268" t="s">
        <v>1</v>
      </c>
      <c r="F49" s="269">
        <v>63.049999999999997</v>
      </c>
      <c r="G49" s="38"/>
      <c r="H49" s="39"/>
    </row>
    <row r="50" s="2" customFormat="1" ht="16.8" customHeight="1">
      <c r="A50" s="38"/>
      <c r="B50" s="39"/>
      <c r="C50" s="270" t="s">
        <v>672</v>
      </c>
      <c r="D50" s="270" t="s">
        <v>785</v>
      </c>
      <c r="E50" s="19" t="s">
        <v>1</v>
      </c>
      <c r="F50" s="271">
        <v>63.049999999999997</v>
      </c>
      <c r="G50" s="38"/>
      <c r="H50" s="39"/>
    </row>
    <row r="51" s="2" customFormat="1" ht="16.8" customHeight="1">
      <c r="A51" s="38"/>
      <c r="B51" s="39"/>
      <c r="C51" s="272" t="s">
        <v>1314</v>
      </c>
      <c r="D51" s="38"/>
      <c r="E51" s="38"/>
      <c r="F51" s="38"/>
      <c r="G51" s="38"/>
      <c r="H51" s="39"/>
    </row>
    <row r="52" s="2" customFormat="1" ht="16.8" customHeight="1">
      <c r="A52" s="38"/>
      <c r="B52" s="39"/>
      <c r="C52" s="270" t="s">
        <v>472</v>
      </c>
      <c r="D52" s="270" t="s">
        <v>473</v>
      </c>
      <c r="E52" s="19" t="s">
        <v>468</v>
      </c>
      <c r="F52" s="271">
        <v>0.0220675</v>
      </c>
      <c r="G52" s="38"/>
      <c r="H52" s="39"/>
    </row>
    <row r="53" s="2" customFormat="1" ht="16.8" customHeight="1">
      <c r="A53" s="38"/>
      <c r="B53" s="39"/>
      <c r="C53" s="266" t="s">
        <v>790</v>
      </c>
      <c r="D53" s="267" t="s">
        <v>790</v>
      </c>
      <c r="E53" s="268" t="s">
        <v>1</v>
      </c>
      <c r="F53" s="269">
        <v>63.018749999999997</v>
      </c>
      <c r="G53" s="38"/>
      <c r="H53" s="39"/>
    </row>
    <row r="54" s="2" customFormat="1" ht="16.8" customHeight="1">
      <c r="A54" s="38"/>
      <c r="B54" s="39"/>
      <c r="C54" s="270" t="s">
        <v>790</v>
      </c>
      <c r="D54" s="270" t="s">
        <v>783</v>
      </c>
      <c r="E54" s="19" t="s">
        <v>1</v>
      </c>
      <c r="F54" s="271">
        <v>63.018749999999997</v>
      </c>
      <c r="G54" s="38"/>
      <c r="H54" s="39"/>
    </row>
    <row r="55" s="2" customFormat="1" ht="16.8" customHeight="1">
      <c r="A55" s="38"/>
      <c r="B55" s="39"/>
      <c r="C55" s="266" t="s">
        <v>709</v>
      </c>
      <c r="D55" s="267" t="s">
        <v>709</v>
      </c>
      <c r="E55" s="268" t="s">
        <v>1</v>
      </c>
      <c r="F55" s="269">
        <v>183.35965999999999</v>
      </c>
      <c r="G55" s="38"/>
      <c r="H55" s="39"/>
    </row>
    <row r="56" s="2" customFormat="1" ht="16.8" customHeight="1">
      <c r="A56" s="38"/>
      <c r="B56" s="39"/>
      <c r="C56" s="270" t="s">
        <v>709</v>
      </c>
      <c r="D56" s="270" t="s">
        <v>710</v>
      </c>
      <c r="E56" s="19" t="s">
        <v>1</v>
      </c>
      <c r="F56" s="271">
        <v>183.35965999999999</v>
      </c>
      <c r="G56" s="38"/>
      <c r="H56" s="39"/>
    </row>
    <row r="57" s="2" customFormat="1" ht="16.8" customHeight="1">
      <c r="A57" s="38"/>
      <c r="B57" s="39"/>
      <c r="C57" s="266" t="s">
        <v>713</v>
      </c>
      <c r="D57" s="267" t="s">
        <v>713</v>
      </c>
      <c r="E57" s="268" t="s">
        <v>1</v>
      </c>
      <c r="F57" s="269">
        <v>1.536</v>
      </c>
      <c r="G57" s="38"/>
      <c r="H57" s="39"/>
    </row>
    <row r="58" s="2" customFormat="1" ht="16.8" customHeight="1">
      <c r="A58" s="38"/>
      <c r="B58" s="39"/>
      <c r="C58" s="270" t="s">
        <v>713</v>
      </c>
      <c r="D58" s="270" t="s">
        <v>714</v>
      </c>
      <c r="E58" s="19" t="s">
        <v>1</v>
      </c>
      <c r="F58" s="271">
        <v>1.536</v>
      </c>
      <c r="G58" s="38"/>
      <c r="H58" s="39"/>
    </row>
    <row r="59" s="2" customFormat="1" ht="16.8" customHeight="1">
      <c r="A59" s="38"/>
      <c r="B59" s="39"/>
      <c r="C59" s="272" t="s">
        <v>1314</v>
      </c>
      <c r="D59" s="38"/>
      <c r="E59" s="38"/>
      <c r="F59" s="38"/>
      <c r="G59" s="38"/>
      <c r="H59" s="39"/>
    </row>
    <row r="60" s="2" customFormat="1">
      <c r="A60" s="38"/>
      <c r="B60" s="39"/>
      <c r="C60" s="270" t="s">
        <v>331</v>
      </c>
      <c r="D60" s="270" t="s">
        <v>711</v>
      </c>
      <c r="E60" s="19" t="s">
        <v>704</v>
      </c>
      <c r="F60" s="271">
        <v>12.624000000000001</v>
      </c>
      <c r="G60" s="38"/>
      <c r="H60" s="39"/>
    </row>
    <row r="61" s="2" customFormat="1" ht="16.8" customHeight="1">
      <c r="A61" s="38"/>
      <c r="B61" s="39"/>
      <c r="C61" s="266" t="s">
        <v>721</v>
      </c>
      <c r="D61" s="267" t="s">
        <v>721</v>
      </c>
      <c r="E61" s="268" t="s">
        <v>1</v>
      </c>
      <c r="F61" s="269">
        <v>118.63200000000001</v>
      </c>
      <c r="G61" s="38"/>
      <c r="H61" s="39"/>
    </row>
    <row r="62" s="2" customFormat="1" ht="16.8" customHeight="1">
      <c r="A62" s="38"/>
      <c r="B62" s="39"/>
      <c r="C62" s="270" t="s">
        <v>721</v>
      </c>
      <c r="D62" s="270" t="s">
        <v>722</v>
      </c>
      <c r="E62" s="19" t="s">
        <v>1</v>
      </c>
      <c r="F62" s="271">
        <v>118.63200000000001</v>
      </c>
      <c r="G62" s="38"/>
      <c r="H62" s="39"/>
    </row>
    <row r="63" s="2" customFormat="1" ht="16.8" customHeight="1">
      <c r="A63" s="38"/>
      <c r="B63" s="39"/>
      <c r="C63" s="266" t="s">
        <v>724</v>
      </c>
      <c r="D63" s="267" t="s">
        <v>724</v>
      </c>
      <c r="E63" s="268" t="s">
        <v>1</v>
      </c>
      <c r="F63" s="269">
        <v>1186.3199999999999</v>
      </c>
      <c r="G63" s="38"/>
      <c r="H63" s="39"/>
    </row>
    <row r="64" s="2" customFormat="1" ht="16.8" customHeight="1">
      <c r="A64" s="38"/>
      <c r="B64" s="39"/>
      <c r="C64" s="270" t="s">
        <v>724</v>
      </c>
      <c r="D64" s="270" t="s">
        <v>725</v>
      </c>
      <c r="E64" s="19" t="s">
        <v>1</v>
      </c>
      <c r="F64" s="271">
        <v>1186.3199999999999</v>
      </c>
      <c r="G64" s="38"/>
      <c r="H64" s="39"/>
    </row>
    <row r="65" s="2" customFormat="1" ht="16.8" customHeight="1">
      <c r="A65" s="38"/>
      <c r="B65" s="39"/>
      <c r="C65" s="266" t="s">
        <v>666</v>
      </c>
      <c r="D65" s="267" t="s">
        <v>666</v>
      </c>
      <c r="E65" s="268" t="s">
        <v>1</v>
      </c>
      <c r="F65" s="269">
        <v>10.876799999999999</v>
      </c>
      <c r="G65" s="38"/>
      <c r="H65" s="39"/>
    </row>
    <row r="66" s="2" customFormat="1" ht="16.8" customHeight="1">
      <c r="A66" s="38"/>
      <c r="B66" s="39"/>
      <c r="C66" s="270" t="s">
        <v>666</v>
      </c>
      <c r="D66" s="270" t="s">
        <v>741</v>
      </c>
      <c r="E66" s="19" t="s">
        <v>1</v>
      </c>
      <c r="F66" s="271">
        <v>10.876799999999999</v>
      </c>
      <c r="G66" s="38"/>
      <c r="H66" s="39"/>
    </row>
    <row r="67" s="2" customFormat="1" ht="16.8" customHeight="1">
      <c r="A67" s="38"/>
      <c r="B67" s="39"/>
      <c r="C67" s="272" t="s">
        <v>1314</v>
      </c>
      <c r="D67" s="38"/>
      <c r="E67" s="38"/>
      <c r="F67" s="38"/>
      <c r="G67" s="38"/>
      <c r="H67" s="39"/>
    </row>
    <row r="68" s="2" customFormat="1" ht="16.8" customHeight="1">
      <c r="A68" s="38"/>
      <c r="B68" s="39"/>
      <c r="C68" s="270" t="s">
        <v>361</v>
      </c>
      <c r="D68" s="270" t="s">
        <v>737</v>
      </c>
      <c r="E68" s="19" t="s">
        <v>704</v>
      </c>
      <c r="F68" s="271">
        <v>18.611999999999998</v>
      </c>
      <c r="G68" s="38"/>
      <c r="H68" s="39"/>
    </row>
    <row r="69" s="2" customFormat="1" ht="16.8" customHeight="1">
      <c r="A69" s="38"/>
      <c r="B69" s="39"/>
      <c r="C69" s="266" t="s">
        <v>668</v>
      </c>
      <c r="D69" s="267" t="s">
        <v>668</v>
      </c>
      <c r="E69" s="268" t="s">
        <v>1</v>
      </c>
      <c r="F69" s="269">
        <v>16.283847999999999</v>
      </c>
      <c r="G69" s="38"/>
      <c r="H69" s="39"/>
    </row>
    <row r="70" s="2" customFormat="1" ht="16.8" customHeight="1">
      <c r="A70" s="38"/>
      <c r="B70" s="39"/>
      <c r="C70" s="270" t="s">
        <v>668</v>
      </c>
      <c r="D70" s="270" t="s">
        <v>770</v>
      </c>
      <c r="E70" s="19" t="s">
        <v>1</v>
      </c>
      <c r="F70" s="271">
        <v>16.283847999999999</v>
      </c>
      <c r="G70" s="38"/>
      <c r="H70" s="39"/>
    </row>
    <row r="71" s="2" customFormat="1" ht="16.8" customHeight="1">
      <c r="A71" s="38"/>
      <c r="B71" s="39"/>
      <c r="C71" s="272" t="s">
        <v>1314</v>
      </c>
      <c r="D71" s="38"/>
      <c r="E71" s="38"/>
      <c r="F71" s="38"/>
      <c r="G71" s="38"/>
      <c r="H71" s="39"/>
    </row>
    <row r="72" s="2" customFormat="1" ht="16.8" customHeight="1">
      <c r="A72" s="38"/>
      <c r="B72" s="39"/>
      <c r="C72" s="270" t="s">
        <v>397</v>
      </c>
      <c r="D72" s="270" t="s">
        <v>766</v>
      </c>
      <c r="E72" s="19" t="s">
        <v>704</v>
      </c>
      <c r="F72" s="271">
        <v>89.573999999999998</v>
      </c>
      <c r="G72" s="38"/>
      <c r="H72" s="39"/>
    </row>
    <row r="73" s="2" customFormat="1" ht="16.8" customHeight="1">
      <c r="A73" s="38"/>
      <c r="B73" s="39"/>
      <c r="C73" s="266" t="s">
        <v>674</v>
      </c>
      <c r="D73" s="267" t="s">
        <v>674</v>
      </c>
      <c r="E73" s="268" t="s">
        <v>1</v>
      </c>
      <c r="F73" s="269">
        <v>3.0607500000000001</v>
      </c>
      <c r="G73" s="38"/>
      <c r="H73" s="39"/>
    </row>
    <row r="74" s="2" customFormat="1" ht="16.8" customHeight="1">
      <c r="A74" s="38"/>
      <c r="B74" s="39"/>
      <c r="C74" s="270" t="s">
        <v>674</v>
      </c>
      <c r="D74" s="270" t="s">
        <v>800</v>
      </c>
      <c r="E74" s="19" t="s">
        <v>1</v>
      </c>
      <c r="F74" s="271">
        <v>3.0607500000000001</v>
      </c>
      <c r="G74" s="38"/>
      <c r="H74" s="39"/>
    </row>
    <row r="75" s="2" customFormat="1" ht="16.8" customHeight="1">
      <c r="A75" s="38"/>
      <c r="B75" s="39"/>
      <c r="C75" s="272" t="s">
        <v>1314</v>
      </c>
      <c r="D75" s="38"/>
      <c r="E75" s="38"/>
      <c r="F75" s="38"/>
      <c r="G75" s="38"/>
      <c r="H75" s="39"/>
    </row>
    <row r="76" s="2" customFormat="1" ht="16.8" customHeight="1">
      <c r="A76" s="38"/>
      <c r="B76" s="39"/>
      <c r="C76" s="270" t="s">
        <v>414</v>
      </c>
      <c r="D76" s="270" t="s">
        <v>796</v>
      </c>
      <c r="E76" s="19" t="s">
        <v>704</v>
      </c>
      <c r="F76" s="271">
        <v>74.56765</v>
      </c>
      <c r="G76" s="38"/>
      <c r="H76" s="39"/>
    </row>
    <row r="77" s="2" customFormat="1" ht="16.8" customHeight="1">
      <c r="A77" s="38"/>
      <c r="B77" s="39"/>
      <c r="C77" s="266" t="s">
        <v>685</v>
      </c>
      <c r="D77" s="267" t="s">
        <v>685</v>
      </c>
      <c r="E77" s="268" t="s">
        <v>1</v>
      </c>
      <c r="F77" s="269">
        <v>17.693000000000001</v>
      </c>
      <c r="G77" s="38"/>
      <c r="H77" s="39"/>
    </row>
    <row r="78" s="2" customFormat="1" ht="16.8" customHeight="1">
      <c r="A78" s="38"/>
      <c r="B78" s="39"/>
      <c r="C78" s="270" t="s">
        <v>685</v>
      </c>
      <c r="D78" s="270" t="s">
        <v>842</v>
      </c>
      <c r="E78" s="19" t="s">
        <v>1</v>
      </c>
      <c r="F78" s="271">
        <v>17.693000000000001</v>
      </c>
      <c r="G78" s="38"/>
      <c r="H78" s="39"/>
    </row>
    <row r="79" s="2" customFormat="1" ht="16.8" customHeight="1">
      <c r="A79" s="38"/>
      <c r="B79" s="39"/>
      <c r="C79" s="272" t="s">
        <v>1314</v>
      </c>
      <c r="D79" s="38"/>
      <c r="E79" s="38"/>
      <c r="F79" s="38"/>
      <c r="G79" s="38"/>
      <c r="H79" s="39"/>
    </row>
    <row r="80" s="2" customFormat="1" ht="16.8" customHeight="1">
      <c r="A80" s="38"/>
      <c r="B80" s="39"/>
      <c r="C80" s="270" t="s">
        <v>436</v>
      </c>
      <c r="D80" s="270" t="s">
        <v>838</v>
      </c>
      <c r="E80" s="19" t="s">
        <v>468</v>
      </c>
      <c r="F80" s="271">
        <v>102.087</v>
      </c>
      <c r="G80" s="38"/>
      <c r="H80" s="39"/>
    </row>
    <row r="81" s="2" customFormat="1" ht="16.8" customHeight="1">
      <c r="A81" s="38"/>
      <c r="B81" s="39"/>
      <c r="C81" s="266" t="s">
        <v>786</v>
      </c>
      <c r="D81" s="267" t="s">
        <v>786</v>
      </c>
      <c r="E81" s="268" t="s">
        <v>1</v>
      </c>
      <c r="F81" s="269">
        <v>0.0220675</v>
      </c>
      <c r="G81" s="38"/>
      <c r="H81" s="39"/>
    </row>
    <row r="82" s="2" customFormat="1" ht="16.8" customHeight="1">
      <c r="A82" s="38"/>
      <c r="B82" s="39"/>
      <c r="C82" s="270" t="s">
        <v>786</v>
      </c>
      <c r="D82" s="270" t="s">
        <v>787</v>
      </c>
      <c r="E82" s="19" t="s">
        <v>1</v>
      </c>
      <c r="F82" s="271">
        <v>0.0220675</v>
      </c>
      <c r="G82" s="38"/>
      <c r="H82" s="39"/>
    </row>
    <row r="83" s="2" customFormat="1" ht="16.8" customHeight="1">
      <c r="A83" s="38"/>
      <c r="B83" s="39"/>
      <c r="C83" s="266" t="s">
        <v>664</v>
      </c>
      <c r="D83" s="267" t="s">
        <v>664</v>
      </c>
      <c r="E83" s="268" t="s">
        <v>1</v>
      </c>
      <c r="F83" s="269">
        <v>11.087999999999999</v>
      </c>
      <c r="G83" s="38"/>
      <c r="H83" s="39"/>
    </row>
    <row r="84" s="2" customFormat="1" ht="16.8" customHeight="1">
      <c r="A84" s="38"/>
      <c r="B84" s="39"/>
      <c r="C84" s="270" t="s">
        <v>664</v>
      </c>
      <c r="D84" s="270" t="s">
        <v>715</v>
      </c>
      <c r="E84" s="19" t="s">
        <v>1</v>
      </c>
      <c r="F84" s="271">
        <v>11.087999999999999</v>
      </c>
      <c r="G84" s="38"/>
      <c r="H84" s="39"/>
    </row>
    <row r="85" s="2" customFormat="1" ht="16.8" customHeight="1">
      <c r="A85" s="38"/>
      <c r="B85" s="39"/>
      <c r="C85" s="272" t="s">
        <v>1314</v>
      </c>
      <c r="D85" s="38"/>
      <c r="E85" s="38"/>
      <c r="F85" s="38"/>
      <c r="G85" s="38"/>
      <c r="H85" s="39"/>
    </row>
    <row r="86" s="2" customFormat="1">
      <c r="A86" s="38"/>
      <c r="B86" s="39"/>
      <c r="C86" s="270" t="s">
        <v>331</v>
      </c>
      <c r="D86" s="270" t="s">
        <v>711</v>
      </c>
      <c r="E86" s="19" t="s">
        <v>704</v>
      </c>
      <c r="F86" s="271">
        <v>12.624000000000001</v>
      </c>
      <c r="G86" s="38"/>
      <c r="H86" s="39"/>
    </row>
    <row r="87" s="2" customFormat="1" ht="16.8" customHeight="1">
      <c r="A87" s="38"/>
      <c r="B87" s="39"/>
      <c r="C87" s="266" t="s">
        <v>742</v>
      </c>
      <c r="D87" s="267" t="s">
        <v>742</v>
      </c>
      <c r="E87" s="268" t="s">
        <v>1</v>
      </c>
      <c r="F87" s="269">
        <v>18.611999999999998</v>
      </c>
      <c r="G87" s="38"/>
      <c r="H87" s="39"/>
    </row>
    <row r="88" s="2" customFormat="1" ht="16.8" customHeight="1">
      <c r="A88" s="38"/>
      <c r="B88" s="39"/>
      <c r="C88" s="270" t="s">
        <v>742</v>
      </c>
      <c r="D88" s="270" t="s">
        <v>743</v>
      </c>
      <c r="E88" s="19" t="s">
        <v>1</v>
      </c>
      <c r="F88" s="271">
        <v>18.611999999999998</v>
      </c>
      <c r="G88" s="38"/>
      <c r="H88" s="39"/>
    </row>
    <row r="89" s="2" customFormat="1" ht="16.8" customHeight="1">
      <c r="A89" s="38"/>
      <c r="B89" s="39"/>
      <c r="C89" s="266" t="s">
        <v>670</v>
      </c>
      <c r="D89" s="267" t="s">
        <v>670</v>
      </c>
      <c r="E89" s="268" t="s">
        <v>1</v>
      </c>
      <c r="F89" s="269">
        <v>67.135999999999996</v>
      </c>
      <c r="G89" s="38"/>
      <c r="H89" s="39"/>
    </row>
    <row r="90" s="2" customFormat="1" ht="16.8" customHeight="1">
      <c r="A90" s="38"/>
      <c r="B90" s="39"/>
      <c r="C90" s="270" t="s">
        <v>670</v>
      </c>
      <c r="D90" s="270" t="s">
        <v>771</v>
      </c>
      <c r="E90" s="19" t="s">
        <v>1</v>
      </c>
      <c r="F90" s="271">
        <v>67.135999999999996</v>
      </c>
      <c r="G90" s="38"/>
      <c r="H90" s="39"/>
    </row>
    <row r="91" s="2" customFormat="1" ht="16.8" customHeight="1">
      <c r="A91" s="38"/>
      <c r="B91" s="39"/>
      <c r="C91" s="272" t="s">
        <v>1314</v>
      </c>
      <c r="D91" s="38"/>
      <c r="E91" s="38"/>
      <c r="F91" s="38"/>
      <c r="G91" s="38"/>
      <c r="H91" s="39"/>
    </row>
    <row r="92" s="2" customFormat="1" ht="16.8" customHeight="1">
      <c r="A92" s="38"/>
      <c r="B92" s="39"/>
      <c r="C92" s="270" t="s">
        <v>397</v>
      </c>
      <c r="D92" s="270" t="s">
        <v>766</v>
      </c>
      <c r="E92" s="19" t="s">
        <v>704</v>
      </c>
      <c r="F92" s="271">
        <v>89.573999999999998</v>
      </c>
      <c r="G92" s="38"/>
      <c r="H92" s="39"/>
    </row>
    <row r="93" s="2" customFormat="1" ht="16.8" customHeight="1">
      <c r="A93" s="38"/>
      <c r="B93" s="39"/>
      <c r="C93" s="266" t="s">
        <v>676</v>
      </c>
      <c r="D93" s="267" t="s">
        <v>676</v>
      </c>
      <c r="E93" s="268" t="s">
        <v>1</v>
      </c>
      <c r="F93" s="269">
        <v>34.048000000000002</v>
      </c>
      <c r="G93" s="38"/>
      <c r="H93" s="39"/>
    </row>
    <row r="94" s="2" customFormat="1" ht="16.8" customHeight="1">
      <c r="A94" s="38"/>
      <c r="B94" s="39"/>
      <c r="C94" s="270" t="s">
        <v>676</v>
      </c>
      <c r="D94" s="270" t="s">
        <v>801</v>
      </c>
      <c r="E94" s="19" t="s">
        <v>1</v>
      </c>
      <c r="F94" s="271">
        <v>34.048000000000002</v>
      </c>
      <c r="G94" s="38"/>
      <c r="H94" s="39"/>
    </row>
    <row r="95" s="2" customFormat="1" ht="16.8" customHeight="1">
      <c r="A95" s="38"/>
      <c r="B95" s="39"/>
      <c r="C95" s="272" t="s">
        <v>1314</v>
      </c>
      <c r="D95" s="38"/>
      <c r="E95" s="38"/>
      <c r="F95" s="38"/>
      <c r="G95" s="38"/>
      <c r="H95" s="39"/>
    </row>
    <row r="96" s="2" customFormat="1" ht="16.8" customHeight="1">
      <c r="A96" s="38"/>
      <c r="B96" s="39"/>
      <c r="C96" s="270" t="s">
        <v>414</v>
      </c>
      <c r="D96" s="270" t="s">
        <v>796</v>
      </c>
      <c r="E96" s="19" t="s">
        <v>704</v>
      </c>
      <c r="F96" s="271">
        <v>74.56765</v>
      </c>
      <c r="G96" s="38"/>
      <c r="H96" s="39"/>
    </row>
    <row r="97" s="2" customFormat="1" ht="16.8" customHeight="1">
      <c r="A97" s="38"/>
      <c r="B97" s="39"/>
      <c r="C97" s="266" t="s">
        <v>843</v>
      </c>
      <c r="D97" s="267" t="s">
        <v>843</v>
      </c>
      <c r="E97" s="268" t="s">
        <v>1</v>
      </c>
      <c r="F97" s="269">
        <v>102.087</v>
      </c>
      <c r="G97" s="38"/>
      <c r="H97" s="39"/>
    </row>
    <row r="98" s="2" customFormat="1" ht="16.8" customHeight="1">
      <c r="A98" s="38"/>
      <c r="B98" s="39"/>
      <c r="C98" s="270" t="s">
        <v>843</v>
      </c>
      <c r="D98" s="270" t="s">
        <v>844</v>
      </c>
      <c r="E98" s="19" t="s">
        <v>1</v>
      </c>
      <c r="F98" s="271">
        <v>102.087</v>
      </c>
      <c r="G98" s="38"/>
      <c r="H98" s="39"/>
    </row>
    <row r="99" s="2" customFormat="1" ht="16.8" customHeight="1">
      <c r="A99" s="38"/>
      <c r="B99" s="39"/>
      <c r="C99" s="266" t="s">
        <v>716</v>
      </c>
      <c r="D99" s="267" t="s">
        <v>716</v>
      </c>
      <c r="E99" s="268" t="s">
        <v>1</v>
      </c>
      <c r="F99" s="269">
        <v>12.624000000000001</v>
      </c>
      <c r="G99" s="38"/>
      <c r="H99" s="39"/>
    </row>
    <row r="100" s="2" customFormat="1" ht="16.8" customHeight="1">
      <c r="A100" s="38"/>
      <c r="B100" s="39"/>
      <c r="C100" s="270" t="s">
        <v>716</v>
      </c>
      <c r="D100" s="270" t="s">
        <v>717</v>
      </c>
      <c r="E100" s="19" t="s">
        <v>1</v>
      </c>
      <c r="F100" s="271">
        <v>12.624000000000001</v>
      </c>
      <c r="G100" s="38"/>
      <c r="H100" s="39"/>
    </row>
    <row r="101" s="2" customFormat="1" ht="16.8" customHeight="1">
      <c r="A101" s="38"/>
      <c r="B101" s="39"/>
      <c r="C101" s="266" t="s">
        <v>772</v>
      </c>
      <c r="D101" s="267" t="s">
        <v>772</v>
      </c>
      <c r="E101" s="268" t="s">
        <v>1</v>
      </c>
      <c r="F101" s="269">
        <v>179.14784800000001</v>
      </c>
      <c r="G101" s="38"/>
      <c r="H101" s="39"/>
    </row>
    <row r="102" s="2" customFormat="1" ht="16.8" customHeight="1">
      <c r="A102" s="38"/>
      <c r="B102" s="39"/>
      <c r="C102" s="270" t="s">
        <v>772</v>
      </c>
      <c r="D102" s="270" t="s">
        <v>773</v>
      </c>
      <c r="E102" s="19" t="s">
        <v>1</v>
      </c>
      <c r="F102" s="271">
        <v>179.14784800000001</v>
      </c>
      <c r="G102" s="38"/>
      <c r="H102" s="39"/>
    </row>
    <row r="103" s="2" customFormat="1" ht="16.8" customHeight="1">
      <c r="A103" s="38"/>
      <c r="B103" s="39"/>
      <c r="C103" s="266" t="s">
        <v>678</v>
      </c>
      <c r="D103" s="267" t="s">
        <v>678</v>
      </c>
      <c r="E103" s="268" t="s">
        <v>1</v>
      </c>
      <c r="F103" s="269">
        <v>17.864000000000001</v>
      </c>
      <c r="G103" s="38"/>
      <c r="H103" s="39"/>
    </row>
    <row r="104" s="2" customFormat="1" ht="16.8" customHeight="1">
      <c r="A104" s="38"/>
      <c r="B104" s="39"/>
      <c r="C104" s="270" t="s">
        <v>678</v>
      </c>
      <c r="D104" s="270" t="s">
        <v>802</v>
      </c>
      <c r="E104" s="19" t="s">
        <v>1</v>
      </c>
      <c r="F104" s="271">
        <v>17.864000000000001</v>
      </c>
      <c r="G104" s="38"/>
      <c r="H104" s="39"/>
    </row>
    <row r="105" s="2" customFormat="1" ht="16.8" customHeight="1">
      <c r="A105" s="38"/>
      <c r="B105" s="39"/>
      <c r="C105" s="272" t="s">
        <v>1314</v>
      </c>
      <c r="D105" s="38"/>
      <c r="E105" s="38"/>
      <c r="F105" s="38"/>
      <c r="G105" s="38"/>
      <c r="H105" s="39"/>
    </row>
    <row r="106" s="2" customFormat="1" ht="16.8" customHeight="1">
      <c r="A106" s="38"/>
      <c r="B106" s="39"/>
      <c r="C106" s="270" t="s">
        <v>414</v>
      </c>
      <c r="D106" s="270" t="s">
        <v>796</v>
      </c>
      <c r="E106" s="19" t="s">
        <v>704</v>
      </c>
      <c r="F106" s="271">
        <v>74.56765</v>
      </c>
      <c r="G106" s="38"/>
      <c r="H106" s="39"/>
    </row>
    <row r="107" s="2" customFormat="1" ht="16.8" customHeight="1">
      <c r="A107" s="38"/>
      <c r="B107" s="39"/>
      <c r="C107" s="266" t="s">
        <v>774</v>
      </c>
      <c r="D107" s="267" t="s">
        <v>774</v>
      </c>
      <c r="E107" s="268" t="s">
        <v>1</v>
      </c>
      <c r="F107" s="269">
        <v>89.573999999999998</v>
      </c>
      <c r="G107" s="38"/>
      <c r="H107" s="39"/>
    </row>
    <row r="108" s="2" customFormat="1" ht="16.8" customHeight="1">
      <c r="A108" s="38"/>
      <c r="B108" s="39"/>
      <c r="C108" s="270" t="s">
        <v>774</v>
      </c>
      <c r="D108" s="270" t="s">
        <v>775</v>
      </c>
      <c r="E108" s="19" t="s">
        <v>1</v>
      </c>
      <c r="F108" s="271">
        <v>89.573999999999998</v>
      </c>
      <c r="G108" s="38"/>
      <c r="H108" s="39"/>
    </row>
    <row r="109" s="2" customFormat="1" ht="16.8" customHeight="1">
      <c r="A109" s="38"/>
      <c r="B109" s="39"/>
      <c r="C109" s="266" t="s">
        <v>680</v>
      </c>
      <c r="D109" s="267" t="s">
        <v>680</v>
      </c>
      <c r="E109" s="268" t="s">
        <v>1</v>
      </c>
      <c r="F109" s="269">
        <v>9.5999999999999996</v>
      </c>
      <c r="G109" s="38"/>
      <c r="H109" s="39"/>
    </row>
    <row r="110" s="2" customFormat="1" ht="16.8" customHeight="1">
      <c r="A110" s="38"/>
      <c r="B110" s="39"/>
      <c r="C110" s="270" t="s">
        <v>680</v>
      </c>
      <c r="D110" s="270" t="s">
        <v>803</v>
      </c>
      <c r="E110" s="19" t="s">
        <v>1</v>
      </c>
      <c r="F110" s="271">
        <v>9.5999999999999996</v>
      </c>
      <c r="G110" s="38"/>
      <c r="H110" s="39"/>
    </row>
    <row r="111" s="2" customFormat="1" ht="16.8" customHeight="1">
      <c r="A111" s="38"/>
      <c r="B111" s="39"/>
      <c r="C111" s="272" t="s">
        <v>1314</v>
      </c>
      <c r="D111" s="38"/>
      <c r="E111" s="38"/>
      <c r="F111" s="38"/>
      <c r="G111" s="38"/>
      <c r="H111" s="39"/>
    </row>
    <row r="112" s="2" customFormat="1" ht="16.8" customHeight="1">
      <c r="A112" s="38"/>
      <c r="B112" s="39"/>
      <c r="C112" s="270" t="s">
        <v>414</v>
      </c>
      <c r="D112" s="270" t="s">
        <v>796</v>
      </c>
      <c r="E112" s="19" t="s">
        <v>704</v>
      </c>
      <c r="F112" s="271">
        <v>74.56765</v>
      </c>
      <c r="G112" s="38"/>
      <c r="H112" s="39"/>
    </row>
    <row r="113" s="2" customFormat="1" ht="16.8" customHeight="1">
      <c r="A113" s="38"/>
      <c r="B113" s="39"/>
      <c r="C113" s="266" t="s">
        <v>804</v>
      </c>
      <c r="D113" s="267" t="s">
        <v>804</v>
      </c>
      <c r="E113" s="268" t="s">
        <v>1</v>
      </c>
      <c r="F113" s="269">
        <v>67.788749999999993</v>
      </c>
      <c r="G113" s="38"/>
      <c r="H113" s="39"/>
    </row>
    <row r="114" s="2" customFormat="1" ht="16.8" customHeight="1">
      <c r="A114" s="38"/>
      <c r="B114" s="39"/>
      <c r="C114" s="270" t="s">
        <v>804</v>
      </c>
      <c r="D114" s="270" t="s">
        <v>805</v>
      </c>
      <c r="E114" s="19" t="s">
        <v>1</v>
      </c>
      <c r="F114" s="271">
        <v>67.788749999999993</v>
      </c>
      <c r="G114" s="38"/>
      <c r="H114" s="39"/>
    </row>
    <row r="115" s="2" customFormat="1" ht="16.8" customHeight="1">
      <c r="A115" s="38"/>
      <c r="B115" s="39"/>
      <c r="C115" s="266" t="s">
        <v>683</v>
      </c>
      <c r="D115" s="267" t="s">
        <v>683</v>
      </c>
      <c r="E115" s="268" t="s">
        <v>1</v>
      </c>
      <c r="F115" s="269">
        <v>6.7789000000000001</v>
      </c>
      <c r="G115" s="38"/>
      <c r="H115" s="39"/>
    </row>
    <row r="116" s="2" customFormat="1" ht="16.8" customHeight="1">
      <c r="A116" s="38"/>
      <c r="B116" s="39"/>
      <c r="C116" s="270" t="s">
        <v>683</v>
      </c>
      <c r="D116" s="270" t="s">
        <v>806</v>
      </c>
      <c r="E116" s="19" t="s">
        <v>1</v>
      </c>
      <c r="F116" s="271">
        <v>6.7789000000000001</v>
      </c>
      <c r="G116" s="38"/>
      <c r="H116" s="39"/>
    </row>
    <row r="117" s="2" customFormat="1" ht="16.8" customHeight="1">
      <c r="A117" s="38"/>
      <c r="B117" s="39"/>
      <c r="C117" s="272" t="s">
        <v>1314</v>
      </c>
      <c r="D117" s="38"/>
      <c r="E117" s="38"/>
      <c r="F117" s="38"/>
      <c r="G117" s="38"/>
      <c r="H117" s="39"/>
    </row>
    <row r="118" s="2" customFormat="1" ht="16.8" customHeight="1">
      <c r="A118" s="38"/>
      <c r="B118" s="39"/>
      <c r="C118" s="270" t="s">
        <v>414</v>
      </c>
      <c r="D118" s="270" t="s">
        <v>796</v>
      </c>
      <c r="E118" s="19" t="s">
        <v>704</v>
      </c>
      <c r="F118" s="271">
        <v>74.56765</v>
      </c>
      <c r="G118" s="38"/>
      <c r="H118" s="39"/>
    </row>
    <row r="119" s="2" customFormat="1" ht="16.8" customHeight="1">
      <c r="A119" s="38"/>
      <c r="B119" s="39"/>
      <c r="C119" s="266" t="s">
        <v>807</v>
      </c>
      <c r="D119" s="267" t="s">
        <v>807</v>
      </c>
      <c r="E119" s="268" t="s">
        <v>1</v>
      </c>
      <c r="F119" s="269">
        <v>74.56765</v>
      </c>
      <c r="G119" s="38"/>
      <c r="H119" s="39"/>
    </row>
    <row r="120" s="2" customFormat="1" ht="16.8" customHeight="1">
      <c r="A120" s="38"/>
      <c r="B120" s="39"/>
      <c r="C120" s="270" t="s">
        <v>807</v>
      </c>
      <c r="D120" s="270" t="s">
        <v>808</v>
      </c>
      <c r="E120" s="19" t="s">
        <v>1</v>
      </c>
      <c r="F120" s="271">
        <v>74.56765</v>
      </c>
      <c r="G120" s="38"/>
      <c r="H120" s="39"/>
    </row>
    <row r="121" s="2" customFormat="1" ht="26.4" customHeight="1">
      <c r="A121" s="38"/>
      <c r="B121" s="39"/>
      <c r="C121" s="265" t="s">
        <v>1315</v>
      </c>
      <c r="D121" s="265" t="s">
        <v>110</v>
      </c>
      <c r="E121" s="38"/>
      <c r="F121" s="38"/>
      <c r="G121" s="38"/>
      <c r="H121" s="39"/>
    </row>
    <row r="122" s="2" customFormat="1" ht="16.8" customHeight="1">
      <c r="A122" s="38"/>
      <c r="B122" s="39"/>
      <c r="C122" s="266" t="s">
        <v>760</v>
      </c>
      <c r="D122" s="267" t="s">
        <v>760</v>
      </c>
      <c r="E122" s="268" t="s">
        <v>1</v>
      </c>
      <c r="F122" s="269">
        <v>3.25</v>
      </c>
      <c r="G122" s="38"/>
      <c r="H122" s="39"/>
    </row>
    <row r="123" s="2" customFormat="1" ht="16.8" customHeight="1">
      <c r="A123" s="38"/>
      <c r="B123" s="39"/>
      <c r="C123" s="270" t="s">
        <v>760</v>
      </c>
      <c r="D123" s="270" t="s">
        <v>1128</v>
      </c>
      <c r="E123" s="19" t="s">
        <v>1</v>
      </c>
      <c r="F123" s="271">
        <v>3.25</v>
      </c>
      <c r="G123" s="38"/>
      <c r="H123" s="39"/>
    </row>
    <row r="124" s="2" customFormat="1" ht="16.8" customHeight="1">
      <c r="A124" s="38"/>
      <c r="B124" s="39"/>
      <c r="C124" s="272" t="s">
        <v>1314</v>
      </c>
      <c r="D124" s="38"/>
      <c r="E124" s="38"/>
      <c r="F124" s="38"/>
      <c r="G124" s="38"/>
      <c r="H124" s="39"/>
    </row>
    <row r="125" s="2" customFormat="1" ht="16.8" customHeight="1">
      <c r="A125" s="38"/>
      <c r="B125" s="39"/>
      <c r="C125" s="270" t="s">
        <v>397</v>
      </c>
      <c r="D125" s="270" t="s">
        <v>398</v>
      </c>
      <c r="E125" s="19" t="s">
        <v>161</v>
      </c>
      <c r="F125" s="271">
        <v>58.159999999999997</v>
      </c>
      <c r="G125" s="38"/>
      <c r="H125" s="39"/>
    </row>
    <row r="126" s="2" customFormat="1" ht="16.8" customHeight="1">
      <c r="A126" s="38"/>
      <c r="B126" s="39"/>
      <c r="C126" s="266" t="s">
        <v>1064</v>
      </c>
      <c r="D126" s="267" t="s">
        <v>1064</v>
      </c>
      <c r="E126" s="268" t="s">
        <v>1</v>
      </c>
      <c r="F126" s="269">
        <v>74.799999999999997</v>
      </c>
      <c r="G126" s="38"/>
      <c r="H126" s="39"/>
    </row>
    <row r="127" s="2" customFormat="1" ht="16.8" customHeight="1">
      <c r="A127" s="38"/>
      <c r="B127" s="39"/>
      <c r="C127" s="272" t="s">
        <v>1314</v>
      </c>
      <c r="D127" s="38"/>
      <c r="E127" s="38"/>
      <c r="F127" s="38"/>
      <c r="G127" s="38"/>
      <c r="H127" s="39"/>
    </row>
    <row r="128" s="2" customFormat="1" ht="16.8" customHeight="1">
      <c r="A128" s="38"/>
      <c r="B128" s="39"/>
      <c r="C128" s="270" t="s">
        <v>472</v>
      </c>
      <c r="D128" s="270" t="s">
        <v>473</v>
      </c>
      <c r="E128" s="19" t="s">
        <v>179</v>
      </c>
      <c r="F128" s="271">
        <v>0.025999999999999999</v>
      </c>
      <c r="G128" s="38"/>
      <c r="H128" s="39"/>
    </row>
    <row r="129" s="2" customFormat="1" ht="16.8" customHeight="1">
      <c r="A129" s="38"/>
      <c r="B129" s="39"/>
      <c r="C129" s="266" t="s">
        <v>1060</v>
      </c>
      <c r="D129" s="267" t="s">
        <v>1060</v>
      </c>
      <c r="E129" s="268" t="s">
        <v>1</v>
      </c>
      <c r="F129" s="269">
        <v>88.549999999999997</v>
      </c>
      <c r="G129" s="38"/>
      <c r="H129" s="39"/>
    </row>
    <row r="130" s="2" customFormat="1" ht="16.8" customHeight="1">
      <c r="A130" s="38"/>
      <c r="B130" s="39"/>
      <c r="C130" s="270" t="s">
        <v>1060</v>
      </c>
      <c r="D130" s="270" t="s">
        <v>1129</v>
      </c>
      <c r="E130" s="19" t="s">
        <v>1</v>
      </c>
      <c r="F130" s="271">
        <v>88.549999999999997</v>
      </c>
      <c r="G130" s="38"/>
      <c r="H130" s="39"/>
    </row>
    <row r="131" s="2" customFormat="1" ht="16.8" customHeight="1">
      <c r="A131" s="38"/>
      <c r="B131" s="39"/>
      <c r="C131" s="272" t="s">
        <v>1314</v>
      </c>
      <c r="D131" s="38"/>
      <c r="E131" s="38"/>
      <c r="F131" s="38"/>
      <c r="G131" s="38"/>
      <c r="H131" s="39"/>
    </row>
    <row r="132" s="2" customFormat="1" ht="16.8" customHeight="1">
      <c r="A132" s="38"/>
      <c r="B132" s="39"/>
      <c r="C132" s="270" t="s">
        <v>397</v>
      </c>
      <c r="D132" s="270" t="s">
        <v>398</v>
      </c>
      <c r="E132" s="19" t="s">
        <v>161</v>
      </c>
      <c r="F132" s="271">
        <v>58.159999999999997</v>
      </c>
      <c r="G132" s="38"/>
      <c r="H132" s="39"/>
    </row>
    <row r="133" s="2" customFormat="1" ht="16.8" customHeight="1">
      <c r="A133" s="38"/>
      <c r="B133" s="39"/>
      <c r="C133" s="266" t="s">
        <v>1062</v>
      </c>
      <c r="D133" s="267" t="s">
        <v>1062</v>
      </c>
      <c r="E133" s="268" t="s">
        <v>1</v>
      </c>
      <c r="F133" s="269">
        <v>24.52</v>
      </c>
      <c r="G133" s="38"/>
      <c r="H133" s="39"/>
    </row>
    <row r="134" s="2" customFormat="1" ht="16.8" customHeight="1">
      <c r="A134" s="38"/>
      <c r="B134" s="39"/>
      <c r="C134" s="270" t="s">
        <v>1062</v>
      </c>
      <c r="D134" s="270" t="s">
        <v>1130</v>
      </c>
      <c r="E134" s="19" t="s">
        <v>1</v>
      </c>
      <c r="F134" s="271">
        <v>24.52</v>
      </c>
      <c r="G134" s="38"/>
      <c r="H134" s="39"/>
    </row>
    <row r="135" s="2" customFormat="1" ht="16.8" customHeight="1">
      <c r="A135" s="38"/>
      <c r="B135" s="39"/>
      <c r="C135" s="272" t="s">
        <v>1314</v>
      </c>
      <c r="D135" s="38"/>
      <c r="E135" s="38"/>
      <c r="F135" s="38"/>
      <c r="G135" s="38"/>
      <c r="H135" s="39"/>
    </row>
    <row r="136" s="2" customFormat="1" ht="16.8" customHeight="1">
      <c r="A136" s="38"/>
      <c r="B136" s="39"/>
      <c r="C136" s="270" t="s">
        <v>397</v>
      </c>
      <c r="D136" s="270" t="s">
        <v>398</v>
      </c>
      <c r="E136" s="19" t="s">
        <v>161</v>
      </c>
      <c r="F136" s="271">
        <v>58.159999999999997</v>
      </c>
      <c r="G136" s="38"/>
      <c r="H136" s="39"/>
    </row>
    <row r="137" s="2" customFormat="1" ht="16.8" customHeight="1">
      <c r="A137" s="38"/>
      <c r="B137" s="39"/>
      <c r="C137" s="266" t="s">
        <v>1131</v>
      </c>
      <c r="D137" s="267" t="s">
        <v>1131</v>
      </c>
      <c r="E137" s="268" t="s">
        <v>1</v>
      </c>
      <c r="F137" s="269">
        <v>116.31999999999999</v>
      </c>
      <c r="G137" s="38"/>
      <c r="H137" s="39"/>
    </row>
    <row r="138" s="2" customFormat="1" ht="16.8" customHeight="1">
      <c r="A138" s="38"/>
      <c r="B138" s="39"/>
      <c r="C138" s="270" t="s">
        <v>1131</v>
      </c>
      <c r="D138" s="270" t="s">
        <v>1132</v>
      </c>
      <c r="E138" s="19" t="s">
        <v>1</v>
      </c>
      <c r="F138" s="271">
        <v>116.31999999999999</v>
      </c>
      <c r="G138" s="38"/>
      <c r="H138" s="39"/>
    </row>
    <row r="139" s="2" customFormat="1" ht="16.8" customHeight="1">
      <c r="A139" s="38"/>
      <c r="B139" s="39"/>
      <c r="C139" s="266" t="s">
        <v>1133</v>
      </c>
      <c r="D139" s="267" t="s">
        <v>1133</v>
      </c>
      <c r="E139" s="268" t="s">
        <v>1</v>
      </c>
      <c r="F139" s="269">
        <v>58.159999999999997</v>
      </c>
      <c r="G139" s="38"/>
      <c r="H139" s="39"/>
    </row>
    <row r="140" s="2" customFormat="1" ht="16.8" customHeight="1">
      <c r="A140" s="38"/>
      <c r="B140" s="39"/>
      <c r="C140" s="270" t="s">
        <v>1133</v>
      </c>
      <c r="D140" s="270" t="s">
        <v>1134</v>
      </c>
      <c r="E140" s="19" t="s">
        <v>1</v>
      </c>
      <c r="F140" s="271">
        <v>58.159999999999997</v>
      </c>
      <c r="G140" s="38"/>
      <c r="H140" s="39"/>
    </row>
    <row r="141" s="2" customFormat="1" ht="7.44" customHeight="1">
      <c r="A141" s="38"/>
      <c r="B141" s="60"/>
      <c r="C141" s="61"/>
      <c r="D141" s="61"/>
      <c r="E141" s="61"/>
      <c r="F141" s="61"/>
      <c r="G141" s="61"/>
      <c r="H141" s="39"/>
    </row>
    <row r="142" s="2" customFormat="1">
      <c r="A142" s="38"/>
      <c r="B142" s="38"/>
      <c r="C142" s="38"/>
      <c r="D142" s="38"/>
      <c r="E142" s="38"/>
      <c r="F142" s="38"/>
      <c r="G142" s="38"/>
      <c r="H142" s="38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118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Oprava, přestavba propustků na trati v úseku Nedvědice - Tišnov</v>
      </c>
      <c r="F7" s="32"/>
      <c r="G7" s="32"/>
      <c r="H7" s="32"/>
      <c r="I7" s="128"/>
      <c r="L7" s="22"/>
    </row>
    <row r="8" hidden="1" s="2" customFormat="1" ht="12" customHeight="1">
      <c r="A8" s="38"/>
      <c r="B8" s="39"/>
      <c r="C8" s="38"/>
      <c r="D8" s="32" t="s">
        <v>119</v>
      </c>
      <c r="E8" s="38"/>
      <c r="F8" s="38"/>
      <c r="G8" s="38"/>
      <c r="H8" s="38"/>
      <c r="I8" s="132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39"/>
      <c r="C9" s="38"/>
      <c r="D9" s="38"/>
      <c r="E9" s="67" t="s">
        <v>120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39"/>
      <c r="C10" s="38"/>
      <c r="D10" s="38"/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133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133" t="s">
        <v>22</v>
      </c>
      <c r="J12" s="69" t="str">
        <f>'Rekapitulace stavby'!AN8</f>
        <v>29. 6. 2020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132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133" t="s">
        <v>25</v>
      </c>
      <c r="J14" s="27" t="s">
        <v>26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39"/>
      <c r="C15" s="38"/>
      <c r="D15" s="38"/>
      <c r="E15" s="27" t="s">
        <v>27</v>
      </c>
      <c r="F15" s="38"/>
      <c r="G15" s="38"/>
      <c r="H15" s="38"/>
      <c r="I15" s="133" t="s">
        <v>28</v>
      </c>
      <c r="J15" s="27" t="s">
        <v>29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132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133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133" t="s">
        <v>28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132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133" t="s">
        <v>25</v>
      </c>
      <c r="J20" s="27" t="s">
        <v>33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39"/>
      <c r="C21" s="38"/>
      <c r="D21" s="38"/>
      <c r="E21" s="27" t="s">
        <v>34</v>
      </c>
      <c r="F21" s="38"/>
      <c r="G21" s="38"/>
      <c r="H21" s="38"/>
      <c r="I21" s="133" t="s">
        <v>28</v>
      </c>
      <c r="J21" s="27" t="s">
        <v>35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132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39"/>
      <c r="C23" s="38"/>
      <c r="D23" s="32" t="s">
        <v>37</v>
      </c>
      <c r="E23" s="38"/>
      <c r="F23" s="38"/>
      <c r="G23" s="38"/>
      <c r="H23" s="38"/>
      <c r="I23" s="133" t="s">
        <v>25</v>
      </c>
      <c r="J23" s="27" t="s">
        <v>33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39"/>
      <c r="C24" s="38"/>
      <c r="D24" s="38"/>
      <c r="E24" s="27" t="s">
        <v>34</v>
      </c>
      <c r="F24" s="38"/>
      <c r="G24" s="38"/>
      <c r="H24" s="38"/>
      <c r="I24" s="133" t="s">
        <v>28</v>
      </c>
      <c r="J24" s="27" t="s">
        <v>35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132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39"/>
      <c r="C26" s="38"/>
      <c r="D26" s="32" t="s">
        <v>38</v>
      </c>
      <c r="E26" s="38"/>
      <c r="F26" s="38"/>
      <c r="G26" s="38"/>
      <c r="H26" s="38"/>
      <c r="I26" s="132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4"/>
      <c r="B27" s="135"/>
      <c r="C27" s="134"/>
      <c r="D27" s="134"/>
      <c r="E27" s="36" t="s">
        <v>1</v>
      </c>
      <c r="F27" s="36"/>
      <c r="G27" s="36"/>
      <c r="H27" s="36"/>
      <c r="I27" s="136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138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39"/>
      <c r="C30" s="38"/>
      <c r="D30" s="139" t="s">
        <v>39</v>
      </c>
      <c r="E30" s="38"/>
      <c r="F30" s="38"/>
      <c r="G30" s="38"/>
      <c r="H30" s="38"/>
      <c r="I30" s="132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140" t="s">
        <v>40</v>
      </c>
      <c r="J32" s="43" t="s">
        <v>42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39"/>
      <c r="C33" s="38"/>
      <c r="D33" s="141" t="s">
        <v>43</v>
      </c>
      <c r="E33" s="32" t="s">
        <v>44</v>
      </c>
      <c r="F33" s="142">
        <f>ROUND((SUM(BE120:BE193)),  2)</f>
        <v>0</v>
      </c>
      <c r="G33" s="38"/>
      <c r="H33" s="38"/>
      <c r="I33" s="143">
        <v>0.20999999999999999</v>
      </c>
      <c r="J33" s="142">
        <f>ROUND(((SUM(BE120:BE193))*I33),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2" t="s">
        <v>45</v>
      </c>
      <c r="F34" s="142">
        <f>ROUND((SUM(BF120:BF193)),  2)</f>
        <v>0</v>
      </c>
      <c r="G34" s="38"/>
      <c r="H34" s="38"/>
      <c r="I34" s="143">
        <v>0.14999999999999999</v>
      </c>
      <c r="J34" s="142">
        <f>ROUND(((SUM(BF120:BF193))*I34),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42">
        <f>ROUND((SUM(BG120:BG193)),  2)</f>
        <v>0</v>
      </c>
      <c r="G35" s="38"/>
      <c r="H35" s="38"/>
      <c r="I35" s="143">
        <v>0.20999999999999999</v>
      </c>
      <c r="J35" s="142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42">
        <f>ROUND((SUM(BH120:BH193)),  2)</f>
        <v>0</v>
      </c>
      <c r="G36" s="38"/>
      <c r="H36" s="38"/>
      <c r="I36" s="143">
        <v>0.14999999999999999</v>
      </c>
      <c r="J36" s="142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42">
        <f>ROUND((SUM(BI120:BI193)),  2)</f>
        <v>0</v>
      </c>
      <c r="G37" s="38"/>
      <c r="H37" s="38"/>
      <c r="I37" s="143">
        <v>0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132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39"/>
      <c r="C39" s="144"/>
      <c r="D39" s="145" t="s">
        <v>49</v>
      </c>
      <c r="E39" s="81"/>
      <c r="F39" s="81"/>
      <c r="G39" s="146" t="s">
        <v>50</v>
      </c>
      <c r="H39" s="147" t="s">
        <v>51</v>
      </c>
      <c r="I39" s="148"/>
      <c r="J39" s="149">
        <f>SUM(J30:J37)</f>
        <v>0</v>
      </c>
      <c r="K39" s="150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2"/>
      <c r="I41" s="128"/>
      <c r="L41" s="22"/>
    </row>
    <row r="42" hidden="1" s="1" customFormat="1" ht="14.4" customHeight="1">
      <c r="B42" s="22"/>
      <c r="I42" s="128"/>
      <c r="L42" s="22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Oprava, přestavba propustků na trati v úseku Nedvědice - Tišnov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119</v>
      </c>
      <c r="D86" s="38"/>
      <c r="E86" s="38"/>
      <c r="F86" s="38"/>
      <c r="G86" s="38"/>
      <c r="H86" s="38"/>
      <c r="I86" s="132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38"/>
      <c r="D87" s="38"/>
      <c r="E87" s="67" t="str">
        <f>E9</f>
        <v>SO 01 - Železniční svršek a spodek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38"/>
      <c r="E89" s="38"/>
      <c r="F89" s="27" t="str">
        <f>F12</f>
        <v>Nedvědice - Tišnov</v>
      </c>
      <c r="G89" s="38"/>
      <c r="H89" s="38"/>
      <c r="I89" s="133" t="s">
        <v>22</v>
      </c>
      <c r="J89" s="69" t="str">
        <f>IF(J12="","",J12)</f>
        <v>29. 6. 2020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Správa železnic, státní organizace</v>
      </c>
      <c r="G91" s="38"/>
      <c r="H91" s="38"/>
      <c r="I91" s="133" t="s">
        <v>32</v>
      </c>
      <c r="J91" s="36" t="str">
        <f>E21</f>
        <v>DMC Havlíčkův Brod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30</v>
      </c>
      <c r="D92" s="38"/>
      <c r="E92" s="38"/>
      <c r="F92" s="27" t="str">
        <f>IF(E18="","",E18)</f>
        <v>Vyplň údaj</v>
      </c>
      <c r="G92" s="38"/>
      <c r="H92" s="38"/>
      <c r="I92" s="133" t="s">
        <v>37</v>
      </c>
      <c r="J92" s="36" t="str">
        <f>E24</f>
        <v>DMC Havlíčkův Brod s.r.o.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132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58" t="s">
        <v>122</v>
      </c>
      <c r="D94" s="144"/>
      <c r="E94" s="144"/>
      <c r="F94" s="144"/>
      <c r="G94" s="144"/>
      <c r="H94" s="144"/>
      <c r="I94" s="159"/>
      <c r="J94" s="160" t="s">
        <v>123</v>
      </c>
      <c r="K94" s="144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61" t="s">
        <v>124</v>
      </c>
      <c r="D96" s="38"/>
      <c r="E96" s="38"/>
      <c r="F96" s="38"/>
      <c r="G96" s="38"/>
      <c r="H96" s="38"/>
      <c r="I96" s="132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125</v>
      </c>
    </row>
    <row r="97" hidden="1" s="9" customFormat="1" ht="24.96" customHeight="1">
      <c r="A97" s="9"/>
      <c r="B97" s="162"/>
      <c r="C97" s="9"/>
      <c r="D97" s="163" t="s">
        <v>126</v>
      </c>
      <c r="E97" s="164"/>
      <c r="F97" s="164"/>
      <c r="G97" s="164"/>
      <c r="H97" s="164"/>
      <c r="I97" s="165"/>
      <c r="J97" s="166">
        <f>J121</f>
        <v>0</v>
      </c>
      <c r="K97" s="9"/>
      <c r="L97" s="16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67"/>
      <c r="C98" s="10"/>
      <c r="D98" s="168" t="s">
        <v>127</v>
      </c>
      <c r="E98" s="169"/>
      <c r="F98" s="169"/>
      <c r="G98" s="169"/>
      <c r="H98" s="169"/>
      <c r="I98" s="170"/>
      <c r="J98" s="171">
        <f>J122</f>
        <v>0</v>
      </c>
      <c r="K98" s="10"/>
      <c r="L98" s="16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62"/>
      <c r="C99" s="9"/>
      <c r="D99" s="163" t="s">
        <v>128</v>
      </c>
      <c r="E99" s="164"/>
      <c r="F99" s="164"/>
      <c r="G99" s="164"/>
      <c r="H99" s="164"/>
      <c r="I99" s="165"/>
      <c r="J99" s="166">
        <f>J166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62"/>
      <c r="C100" s="9"/>
      <c r="D100" s="163" t="s">
        <v>129</v>
      </c>
      <c r="E100" s="164"/>
      <c r="F100" s="164"/>
      <c r="G100" s="164"/>
      <c r="H100" s="164"/>
      <c r="I100" s="165"/>
      <c r="J100" s="166">
        <f>J191</f>
        <v>0</v>
      </c>
      <c r="K100" s="9"/>
      <c r="L100" s="16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132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156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157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130</v>
      </c>
      <c r="D107" s="38"/>
      <c r="E107" s="38"/>
      <c r="F107" s="38"/>
      <c r="G107" s="38"/>
      <c r="H107" s="38"/>
      <c r="I107" s="132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132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132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38"/>
      <c r="D110" s="38"/>
      <c r="E110" s="131" t="str">
        <f>E7</f>
        <v>Oprava, přestavba propustků na trati v úseku Nedvědice - Tišnov</v>
      </c>
      <c r="F110" s="32"/>
      <c r="G110" s="32"/>
      <c r="H110" s="32"/>
      <c r="I110" s="132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119</v>
      </c>
      <c r="D111" s="38"/>
      <c r="E111" s="38"/>
      <c r="F111" s="38"/>
      <c r="G111" s="38"/>
      <c r="H111" s="38"/>
      <c r="I111" s="132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E9</f>
        <v>SO 01 - Železniční svršek a spodek</v>
      </c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132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>Nedvědice - Tišnov</v>
      </c>
      <c r="G114" s="38"/>
      <c r="H114" s="38"/>
      <c r="I114" s="133" t="s">
        <v>22</v>
      </c>
      <c r="J114" s="69" t="str">
        <f>IF(J12="","",J12)</f>
        <v>29. 6. 2020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132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38"/>
      <c r="E116" s="38"/>
      <c r="F116" s="27" t="str">
        <f>E15</f>
        <v>Správa železnic, státní organizace</v>
      </c>
      <c r="G116" s="38"/>
      <c r="H116" s="38"/>
      <c r="I116" s="133" t="s">
        <v>32</v>
      </c>
      <c r="J116" s="36" t="str">
        <f>E21</f>
        <v>DMC Havlíčkův Brod s.r.o.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30</v>
      </c>
      <c r="D117" s="38"/>
      <c r="E117" s="38"/>
      <c r="F117" s="27" t="str">
        <f>IF(E18="","",E18)</f>
        <v>Vyplň údaj</v>
      </c>
      <c r="G117" s="38"/>
      <c r="H117" s="38"/>
      <c r="I117" s="133" t="s">
        <v>37</v>
      </c>
      <c r="J117" s="36" t="str">
        <f>E24</f>
        <v>DMC Havlíčkův Brod s.r.o.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72"/>
      <c r="B119" s="173"/>
      <c r="C119" s="174" t="s">
        <v>131</v>
      </c>
      <c r="D119" s="175" t="s">
        <v>64</v>
      </c>
      <c r="E119" s="175" t="s">
        <v>60</v>
      </c>
      <c r="F119" s="175" t="s">
        <v>61</v>
      </c>
      <c r="G119" s="175" t="s">
        <v>132</v>
      </c>
      <c r="H119" s="175" t="s">
        <v>133</v>
      </c>
      <c r="I119" s="176" t="s">
        <v>134</v>
      </c>
      <c r="J119" s="175" t="s">
        <v>123</v>
      </c>
      <c r="K119" s="177" t="s">
        <v>135</v>
      </c>
      <c r="L119" s="178"/>
      <c r="M119" s="86" t="s">
        <v>1</v>
      </c>
      <c r="N119" s="87" t="s">
        <v>43</v>
      </c>
      <c r="O119" s="87" t="s">
        <v>136</v>
      </c>
      <c r="P119" s="87" t="s">
        <v>137</v>
      </c>
      <c r="Q119" s="87" t="s">
        <v>138</v>
      </c>
      <c r="R119" s="87" t="s">
        <v>139</v>
      </c>
      <c r="S119" s="87" t="s">
        <v>140</v>
      </c>
      <c r="T119" s="88" t="s">
        <v>141</v>
      </c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="2" customFormat="1" ht="22.8" customHeight="1">
      <c r="A120" s="38"/>
      <c r="B120" s="39"/>
      <c r="C120" s="93" t="s">
        <v>142</v>
      </c>
      <c r="D120" s="38"/>
      <c r="E120" s="38"/>
      <c r="F120" s="38"/>
      <c r="G120" s="38"/>
      <c r="H120" s="38"/>
      <c r="I120" s="132"/>
      <c r="J120" s="179">
        <f>BK120</f>
        <v>0</v>
      </c>
      <c r="K120" s="38"/>
      <c r="L120" s="39"/>
      <c r="M120" s="89"/>
      <c r="N120" s="73"/>
      <c r="O120" s="90"/>
      <c r="P120" s="180">
        <f>P121+P166+P191</f>
        <v>0</v>
      </c>
      <c r="Q120" s="90"/>
      <c r="R120" s="180">
        <f>R121+R166+R191</f>
        <v>1349.87852</v>
      </c>
      <c r="S120" s="90"/>
      <c r="T120" s="181">
        <f>T121+T166+T191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78</v>
      </c>
      <c r="AU120" s="19" t="s">
        <v>125</v>
      </c>
      <c r="BK120" s="182">
        <f>BK121+BK166+BK191</f>
        <v>0</v>
      </c>
    </row>
    <row r="121" s="12" customFormat="1" ht="25.92" customHeight="1">
      <c r="A121" s="12"/>
      <c r="B121" s="183"/>
      <c r="C121" s="12"/>
      <c r="D121" s="184" t="s">
        <v>78</v>
      </c>
      <c r="E121" s="185" t="s">
        <v>143</v>
      </c>
      <c r="F121" s="185" t="s">
        <v>144</v>
      </c>
      <c r="G121" s="12"/>
      <c r="H121" s="12"/>
      <c r="I121" s="186"/>
      <c r="J121" s="187">
        <f>BK121</f>
        <v>0</v>
      </c>
      <c r="K121" s="12"/>
      <c r="L121" s="183"/>
      <c r="M121" s="188"/>
      <c r="N121" s="189"/>
      <c r="O121" s="189"/>
      <c r="P121" s="190">
        <f>P122</f>
        <v>0</v>
      </c>
      <c r="Q121" s="189"/>
      <c r="R121" s="190">
        <f>R122</f>
        <v>1349.87852</v>
      </c>
      <c r="S121" s="189"/>
      <c r="T121" s="191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84" t="s">
        <v>87</v>
      </c>
      <c r="AT121" s="192" t="s">
        <v>78</v>
      </c>
      <c r="AU121" s="192" t="s">
        <v>79</v>
      </c>
      <c r="AY121" s="184" t="s">
        <v>145</v>
      </c>
      <c r="BK121" s="193">
        <f>BK122</f>
        <v>0</v>
      </c>
    </row>
    <row r="122" s="12" customFormat="1" ht="22.8" customHeight="1">
      <c r="A122" s="12"/>
      <c r="B122" s="183"/>
      <c r="C122" s="12"/>
      <c r="D122" s="184" t="s">
        <v>78</v>
      </c>
      <c r="E122" s="194" t="s">
        <v>146</v>
      </c>
      <c r="F122" s="194" t="s">
        <v>147</v>
      </c>
      <c r="G122" s="12"/>
      <c r="H122" s="12"/>
      <c r="I122" s="186"/>
      <c r="J122" s="195">
        <f>BK122</f>
        <v>0</v>
      </c>
      <c r="K122" s="12"/>
      <c r="L122" s="183"/>
      <c r="M122" s="188"/>
      <c r="N122" s="189"/>
      <c r="O122" s="189"/>
      <c r="P122" s="190">
        <f>SUM(P123:P165)</f>
        <v>0</v>
      </c>
      <c r="Q122" s="189"/>
      <c r="R122" s="190">
        <f>SUM(R123:R165)</f>
        <v>1349.87852</v>
      </c>
      <c r="S122" s="189"/>
      <c r="T122" s="191">
        <f>SUM(T123:T165)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84" t="s">
        <v>87</v>
      </c>
      <c r="AT122" s="192" t="s">
        <v>78</v>
      </c>
      <c r="AU122" s="192" t="s">
        <v>87</v>
      </c>
      <c r="AY122" s="184" t="s">
        <v>145</v>
      </c>
      <c r="BK122" s="193">
        <f>SUM(BK123:BK165)</f>
        <v>0</v>
      </c>
    </row>
    <row r="123" s="2" customFormat="1" ht="24.15" customHeight="1">
      <c r="A123" s="38"/>
      <c r="B123" s="196"/>
      <c r="C123" s="197" t="s">
        <v>87</v>
      </c>
      <c r="D123" s="197" t="s">
        <v>148</v>
      </c>
      <c r="E123" s="198" t="s">
        <v>149</v>
      </c>
      <c r="F123" s="199" t="s">
        <v>150</v>
      </c>
      <c r="G123" s="200" t="s">
        <v>151</v>
      </c>
      <c r="H123" s="201">
        <v>1.3999999999999999</v>
      </c>
      <c r="I123" s="202"/>
      <c r="J123" s="203">
        <f>ROUND(I123*H123,2)</f>
        <v>0</v>
      </c>
      <c r="K123" s="199" t="s">
        <v>152</v>
      </c>
      <c r="L123" s="39"/>
      <c r="M123" s="204" t="s">
        <v>1</v>
      </c>
      <c r="N123" s="205" t="s">
        <v>44</v>
      </c>
      <c r="O123" s="77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8" t="s">
        <v>153</v>
      </c>
      <c r="AT123" s="208" t="s">
        <v>148</v>
      </c>
      <c r="AU123" s="208" t="s">
        <v>89</v>
      </c>
      <c r="AY123" s="19" t="s">
        <v>145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9" t="s">
        <v>87</v>
      </c>
      <c r="BK123" s="209">
        <f>ROUND(I123*H123,2)</f>
        <v>0</v>
      </c>
      <c r="BL123" s="19" t="s">
        <v>153</v>
      </c>
      <c r="BM123" s="208" t="s">
        <v>154</v>
      </c>
    </row>
    <row r="124" s="2" customFormat="1">
      <c r="A124" s="38"/>
      <c r="B124" s="39"/>
      <c r="C124" s="38"/>
      <c r="D124" s="210" t="s">
        <v>155</v>
      </c>
      <c r="E124" s="38"/>
      <c r="F124" s="211" t="s">
        <v>156</v>
      </c>
      <c r="G124" s="38"/>
      <c r="H124" s="38"/>
      <c r="I124" s="132"/>
      <c r="J124" s="38"/>
      <c r="K124" s="38"/>
      <c r="L124" s="39"/>
      <c r="M124" s="212"/>
      <c r="N124" s="213"/>
      <c r="O124" s="77"/>
      <c r="P124" s="77"/>
      <c r="Q124" s="77"/>
      <c r="R124" s="77"/>
      <c r="S124" s="77"/>
      <c r="T124" s="7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155</v>
      </c>
      <c r="AU124" s="19" t="s">
        <v>89</v>
      </c>
    </row>
    <row r="125" s="13" customFormat="1">
      <c r="A125" s="13"/>
      <c r="B125" s="214"/>
      <c r="C125" s="13"/>
      <c r="D125" s="210" t="s">
        <v>157</v>
      </c>
      <c r="E125" s="215" t="s">
        <v>1</v>
      </c>
      <c r="F125" s="216" t="s">
        <v>158</v>
      </c>
      <c r="G125" s="13"/>
      <c r="H125" s="217">
        <v>1.3999999999999999</v>
      </c>
      <c r="I125" s="218"/>
      <c r="J125" s="13"/>
      <c r="K125" s="13"/>
      <c r="L125" s="214"/>
      <c r="M125" s="219"/>
      <c r="N125" s="220"/>
      <c r="O125" s="220"/>
      <c r="P125" s="220"/>
      <c r="Q125" s="220"/>
      <c r="R125" s="220"/>
      <c r="S125" s="220"/>
      <c r="T125" s="22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15" t="s">
        <v>157</v>
      </c>
      <c r="AU125" s="215" t="s">
        <v>89</v>
      </c>
      <c r="AV125" s="13" t="s">
        <v>89</v>
      </c>
      <c r="AW125" s="13" t="s">
        <v>36</v>
      </c>
      <c r="AX125" s="13" t="s">
        <v>87</v>
      </c>
      <c r="AY125" s="215" t="s">
        <v>145</v>
      </c>
    </row>
    <row r="126" s="2" customFormat="1" ht="24.15" customHeight="1">
      <c r="A126" s="38"/>
      <c r="B126" s="196"/>
      <c r="C126" s="197" t="s">
        <v>89</v>
      </c>
      <c r="D126" s="197" t="s">
        <v>148</v>
      </c>
      <c r="E126" s="198" t="s">
        <v>159</v>
      </c>
      <c r="F126" s="199" t="s">
        <v>160</v>
      </c>
      <c r="G126" s="200" t="s">
        <v>161</v>
      </c>
      <c r="H126" s="201">
        <v>290.62099999999998</v>
      </c>
      <c r="I126" s="202"/>
      <c r="J126" s="203">
        <f>ROUND(I126*H126,2)</f>
        <v>0</v>
      </c>
      <c r="K126" s="199" t="s">
        <v>152</v>
      </c>
      <c r="L126" s="39"/>
      <c r="M126" s="204" t="s">
        <v>1</v>
      </c>
      <c r="N126" s="205" t="s">
        <v>44</v>
      </c>
      <c r="O126" s="77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8" t="s">
        <v>153</v>
      </c>
      <c r="AT126" s="208" t="s">
        <v>148</v>
      </c>
      <c r="AU126" s="208" t="s">
        <v>89</v>
      </c>
      <c r="AY126" s="19" t="s">
        <v>145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9" t="s">
        <v>87</v>
      </c>
      <c r="BK126" s="209">
        <f>ROUND(I126*H126,2)</f>
        <v>0</v>
      </c>
      <c r="BL126" s="19" t="s">
        <v>153</v>
      </c>
      <c r="BM126" s="208" t="s">
        <v>162</v>
      </c>
    </row>
    <row r="127" s="14" customFormat="1">
      <c r="A127" s="14"/>
      <c r="B127" s="222"/>
      <c r="C127" s="14"/>
      <c r="D127" s="210" t="s">
        <v>157</v>
      </c>
      <c r="E127" s="223" t="s">
        <v>1</v>
      </c>
      <c r="F127" s="224" t="s">
        <v>163</v>
      </c>
      <c r="G127" s="14"/>
      <c r="H127" s="223" t="s">
        <v>1</v>
      </c>
      <c r="I127" s="225"/>
      <c r="J127" s="14"/>
      <c r="K127" s="14"/>
      <c r="L127" s="222"/>
      <c r="M127" s="226"/>
      <c r="N127" s="227"/>
      <c r="O127" s="227"/>
      <c r="P127" s="227"/>
      <c r="Q127" s="227"/>
      <c r="R127" s="227"/>
      <c r="S127" s="227"/>
      <c r="T127" s="22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23" t="s">
        <v>157</v>
      </c>
      <c r="AU127" s="223" t="s">
        <v>89</v>
      </c>
      <c r="AV127" s="14" t="s">
        <v>87</v>
      </c>
      <c r="AW127" s="14" t="s">
        <v>36</v>
      </c>
      <c r="AX127" s="14" t="s">
        <v>79</v>
      </c>
      <c r="AY127" s="223" t="s">
        <v>145</v>
      </c>
    </row>
    <row r="128" s="13" customFormat="1">
      <c r="A128" s="13"/>
      <c r="B128" s="214"/>
      <c r="C128" s="13"/>
      <c r="D128" s="210" t="s">
        <v>157</v>
      </c>
      <c r="E128" s="215" t="s">
        <v>1</v>
      </c>
      <c r="F128" s="216" t="s">
        <v>164</v>
      </c>
      <c r="G128" s="13"/>
      <c r="H128" s="217">
        <v>43.357999999999997</v>
      </c>
      <c r="I128" s="218"/>
      <c r="J128" s="13"/>
      <c r="K128" s="13"/>
      <c r="L128" s="214"/>
      <c r="M128" s="219"/>
      <c r="N128" s="220"/>
      <c r="O128" s="220"/>
      <c r="P128" s="220"/>
      <c r="Q128" s="220"/>
      <c r="R128" s="220"/>
      <c r="S128" s="220"/>
      <c r="T128" s="22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15" t="s">
        <v>157</v>
      </c>
      <c r="AU128" s="215" t="s">
        <v>89</v>
      </c>
      <c r="AV128" s="13" t="s">
        <v>89</v>
      </c>
      <c r="AW128" s="13" t="s">
        <v>36</v>
      </c>
      <c r="AX128" s="13" t="s">
        <v>79</v>
      </c>
      <c r="AY128" s="215" t="s">
        <v>145</v>
      </c>
    </row>
    <row r="129" s="13" customFormat="1">
      <c r="A129" s="13"/>
      <c r="B129" s="214"/>
      <c r="C129" s="13"/>
      <c r="D129" s="210" t="s">
        <v>157</v>
      </c>
      <c r="E129" s="215" t="s">
        <v>1</v>
      </c>
      <c r="F129" s="216" t="s">
        <v>165</v>
      </c>
      <c r="G129" s="13"/>
      <c r="H129" s="217">
        <v>41.213000000000001</v>
      </c>
      <c r="I129" s="218"/>
      <c r="J129" s="13"/>
      <c r="K129" s="13"/>
      <c r="L129" s="214"/>
      <c r="M129" s="219"/>
      <c r="N129" s="220"/>
      <c r="O129" s="220"/>
      <c r="P129" s="220"/>
      <c r="Q129" s="220"/>
      <c r="R129" s="220"/>
      <c r="S129" s="220"/>
      <c r="T129" s="22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15" t="s">
        <v>157</v>
      </c>
      <c r="AU129" s="215" t="s">
        <v>89</v>
      </c>
      <c r="AV129" s="13" t="s">
        <v>89</v>
      </c>
      <c r="AW129" s="13" t="s">
        <v>36</v>
      </c>
      <c r="AX129" s="13" t="s">
        <v>79</v>
      </c>
      <c r="AY129" s="215" t="s">
        <v>145</v>
      </c>
    </row>
    <row r="130" s="13" customFormat="1">
      <c r="A130" s="13"/>
      <c r="B130" s="214"/>
      <c r="C130" s="13"/>
      <c r="D130" s="210" t="s">
        <v>157</v>
      </c>
      <c r="E130" s="215" t="s">
        <v>1</v>
      </c>
      <c r="F130" s="216" t="s">
        <v>166</v>
      </c>
      <c r="G130" s="13"/>
      <c r="H130" s="217">
        <v>43.222999999999999</v>
      </c>
      <c r="I130" s="218"/>
      <c r="J130" s="13"/>
      <c r="K130" s="13"/>
      <c r="L130" s="214"/>
      <c r="M130" s="219"/>
      <c r="N130" s="220"/>
      <c r="O130" s="220"/>
      <c r="P130" s="220"/>
      <c r="Q130" s="220"/>
      <c r="R130" s="220"/>
      <c r="S130" s="220"/>
      <c r="T130" s="22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15" t="s">
        <v>157</v>
      </c>
      <c r="AU130" s="215" t="s">
        <v>89</v>
      </c>
      <c r="AV130" s="13" t="s">
        <v>89</v>
      </c>
      <c r="AW130" s="13" t="s">
        <v>36</v>
      </c>
      <c r="AX130" s="13" t="s">
        <v>79</v>
      </c>
      <c r="AY130" s="215" t="s">
        <v>145</v>
      </c>
    </row>
    <row r="131" s="13" customFormat="1">
      <c r="A131" s="13"/>
      <c r="B131" s="214"/>
      <c r="C131" s="13"/>
      <c r="D131" s="210" t="s">
        <v>157</v>
      </c>
      <c r="E131" s="215" t="s">
        <v>1</v>
      </c>
      <c r="F131" s="216" t="s">
        <v>167</v>
      </c>
      <c r="G131" s="13"/>
      <c r="H131" s="217">
        <v>37.792999999999999</v>
      </c>
      <c r="I131" s="218"/>
      <c r="J131" s="13"/>
      <c r="K131" s="13"/>
      <c r="L131" s="214"/>
      <c r="M131" s="219"/>
      <c r="N131" s="220"/>
      <c r="O131" s="220"/>
      <c r="P131" s="220"/>
      <c r="Q131" s="220"/>
      <c r="R131" s="220"/>
      <c r="S131" s="220"/>
      <c r="T131" s="22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15" t="s">
        <v>157</v>
      </c>
      <c r="AU131" s="215" t="s">
        <v>89</v>
      </c>
      <c r="AV131" s="13" t="s">
        <v>89</v>
      </c>
      <c r="AW131" s="13" t="s">
        <v>36</v>
      </c>
      <c r="AX131" s="13" t="s">
        <v>79</v>
      </c>
      <c r="AY131" s="215" t="s">
        <v>145</v>
      </c>
    </row>
    <row r="132" s="13" customFormat="1">
      <c r="A132" s="13"/>
      <c r="B132" s="214"/>
      <c r="C132" s="13"/>
      <c r="D132" s="210" t="s">
        <v>157</v>
      </c>
      <c r="E132" s="215" t="s">
        <v>1</v>
      </c>
      <c r="F132" s="216" t="s">
        <v>168</v>
      </c>
      <c r="G132" s="13"/>
      <c r="H132" s="217">
        <v>43.343000000000004</v>
      </c>
      <c r="I132" s="218"/>
      <c r="J132" s="13"/>
      <c r="K132" s="13"/>
      <c r="L132" s="214"/>
      <c r="M132" s="219"/>
      <c r="N132" s="220"/>
      <c r="O132" s="220"/>
      <c r="P132" s="220"/>
      <c r="Q132" s="220"/>
      <c r="R132" s="220"/>
      <c r="S132" s="220"/>
      <c r="T132" s="22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15" t="s">
        <v>157</v>
      </c>
      <c r="AU132" s="215" t="s">
        <v>89</v>
      </c>
      <c r="AV132" s="13" t="s">
        <v>89</v>
      </c>
      <c r="AW132" s="13" t="s">
        <v>36</v>
      </c>
      <c r="AX132" s="13" t="s">
        <v>79</v>
      </c>
      <c r="AY132" s="215" t="s">
        <v>145</v>
      </c>
    </row>
    <row r="133" s="13" customFormat="1">
      <c r="A133" s="13"/>
      <c r="B133" s="214"/>
      <c r="C133" s="13"/>
      <c r="D133" s="210" t="s">
        <v>157</v>
      </c>
      <c r="E133" s="215" t="s">
        <v>1</v>
      </c>
      <c r="F133" s="216" t="s">
        <v>169</v>
      </c>
      <c r="G133" s="13"/>
      <c r="H133" s="217">
        <v>43.613</v>
      </c>
      <c r="I133" s="218"/>
      <c r="J133" s="13"/>
      <c r="K133" s="13"/>
      <c r="L133" s="214"/>
      <c r="M133" s="219"/>
      <c r="N133" s="220"/>
      <c r="O133" s="220"/>
      <c r="P133" s="220"/>
      <c r="Q133" s="220"/>
      <c r="R133" s="220"/>
      <c r="S133" s="220"/>
      <c r="T133" s="22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15" t="s">
        <v>157</v>
      </c>
      <c r="AU133" s="215" t="s">
        <v>89</v>
      </c>
      <c r="AV133" s="13" t="s">
        <v>89</v>
      </c>
      <c r="AW133" s="13" t="s">
        <v>36</v>
      </c>
      <c r="AX133" s="13" t="s">
        <v>79</v>
      </c>
      <c r="AY133" s="215" t="s">
        <v>145</v>
      </c>
    </row>
    <row r="134" s="13" customFormat="1">
      <c r="A134" s="13"/>
      <c r="B134" s="214"/>
      <c r="C134" s="13"/>
      <c r="D134" s="210" t="s">
        <v>157</v>
      </c>
      <c r="E134" s="215" t="s">
        <v>1</v>
      </c>
      <c r="F134" s="216" t="s">
        <v>170</v>
      </c>
      <c r="G134" s="13"/>
      <c r="H134" s="217">
        <v>38.078000000000003</v>
      </c>
      <c r="I134" s="218"/>
      <c r="J134" s="13"/>
      <c r="K134" s="13"/>
      <c r="L134" s="214"/>
      <c r="M134" s="219"/>
      <c r="N134" s="220"/>
      <c r="O134" s="220"/>
      <c r="P134" s="220"/>
      <c r="Q134" s="220"/>
      <c r="R134" s="220"/>
      <c r="S134" s="220"/>
      <c r="T134" s="22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15" t="s">
        <v>157</v>
      </c>
      <c r="AU134" s="215" t="s">
        <v>89</v>
      </c>
      <c r="AV134" s="13" t="s">
        <v>89</v>
      </c>
      <c r="AW134" s="13" t="s">
        <v>36</v>
      </c>
      <c r="AX134" s="13" t="s">
        <v>79</v>
      </c>
      <c r="AY134" s="215" t="s">
        <v>145</v>
      </c>
    </row>
    <row r="135" s="15" customFormat="1">
      <c r="A135" s="15"/>
      <c r="B135" s="229"/>
      <c r="C135" s="15"/>
      <c r="D135" s="210" t="s">
        <v>157</v>
      </c>
      <c r="E135" s="230" t="s">
        <v>1</v>
      </c>
      <c r="F135" s="231" t="s">
        <v>171</v>
      </c>
      <c r="G135" s="15"/>
      <c r="H135" s="232">
        <v>290.62099999999998</v>
      </c>
      <c r="I135" s="233"/>
      <c r="J135" s="15"/>
      <c r="K135" s="15"/>
      <c r="L135" s="229"/>
      <c r="M135" s="234"/>
      <c r="N135" s="235"/>
      <c r="O135" s="235"/>
      <c r="P135" s="235"/>
      <c r="Q135" s="235"/>
      <c r="R135" s="235"/>
      <c r="S135" s="235"/>
      <c r="T135" s="23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30" t="s">
        <v>157</v>
      </c>
      <c r="AU135" s="230" t="s">
        <v>89</v>
      </c>
      <c r="AV135" s="15" t="s">
        <v>153</v>
      </c>
      <c r="AW135" s="15" t="s">
        <v>36</v>
      </c>
      <c r="AX135" s="15" t="s">
        <v>87</v>
      </c>
      <c r="AY135" s="230" t="s">
        <v>145</v>
      </c>
    </row>
    <row r="136" s="2" customFormat="1" ht="24.15" customHeight="1">
      <c r="A136" s="38"/>
      <c r="B136" s="196"/>
      <c r="C136" s="197" t="s">
        <v>172</v>
      </c>
      <c r="D136" s="197" t="s">
        <v>148</v>
      </c>
      <c r="E136" s="198" t="s">
        <v>173</v>
      </c>
      <c r="F136" s="199" t="s">
        <v>174</v>
      </c>
      <c r="G136" s="200" t="s">
        <v>161</v>
      </c>
      <c r="H136" s="201">
        <v>290.62099999999998</v>
      </c>
      <c r="I136" s="202"/>
      <c r="J136" s="203">
        <f>ROUND(I136*H136,2)</f>
        <v>0</v>
      </c>
      <c r="K136" s="199" t="s">
        <v>152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153</v>
      </c>
      <c r="AT136" s="208" t="s">
        <v>148</v>
      </c>
      <c r="AU136" s="208" t="s">
        <v>89</v>
      </c>
      <c r="AY136" s="19" t="s">
        <v>145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87</v>
      </c>
      <c r="BK136" s="209">
        <f>ROUND(I136*H136,2)</f>
        <v>0</v>
      </c>
      <c r="BL136" s="19" t="s">
        <v>153</v>
      </c>
      <c r="BM136" s="208" t="s">
        <v>175</v>
      </c>
    </row>
    <row r="137" s="2" customFormat="1" ht="24.15" customHeight="1">
      <c r="A137" s="38"/>
      <c r="B137" s="196"/>
      <c r="C137" s="237" t="s">
        <v>153</v>
      </c>
      <c r="D137" s="237" t="s">
        <v>176</v>
      </c>
      <c r="E137" s="238" t="s">
        <v>177</v>
      </c>
      <c r="F137" s="239" t="s">
        <v>178</v>
      </c>
      <c r="G137" s="240" t="s">
        <v>179</v>
      </c>
      <c r="H137" s="241">
        <v>1332.2629999999999</v>
      </c>
      <c r="I137" s="242"/>
      <c r="J137" s="243">
        <f>ROUND(I137*H137,2)</f>
        <v>0</v>
      </c>
      <c r="K137" s="239" t="s">
        <v>152</v>
      </c>
      <c r="L137" s="244"/>
      <c r="M137" s="245" t="s">
        <v>1</v>
      </c>
      <c r="N137" s="246" t="s">
        <v>44</v>
      </c>
      <c r="O137" s="77"/>
      <c r="P137" s="206">
        <f>O137*H137</f>
        <v>0</v>
      </c>
      <c r="Q137" s="206">
        <v>1</v>
      </c>
      <c r="R137" s="206">
        <f>Q137*H137</f>
        <v>1332.2629999999999</v>
      </c>
      <c r="S137" s="206">
        <v>0</v>
      </c>
      <c r="T137" s="20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180</v>
      </c>
      <c r="AT137" s="208" t="s">
        <v>176</v>
      </c>
      <c r="AU137" s="208" t="s">
        <v>89</v>
      </c>
      <c r="AY137" s="19" t="s">
        <v>145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9" t="s">
        <v>87</v>
      </c>
      <c r="BK137" s="209">
        <f>ROUND(I137*H137,2)</f>
        <v>0</v>
      </c>
      <c r="BL137" s="19" t="s">
        <v>153</v>
      </c>
      <c r="BM137" s="208" t="s">
        <v>181</v>
      </c>
    </row>
    <row r="138" s="13" customFormat="1">
      <c r="A138" s="13"/>
      <c r="B138" s="214"/>
      <c r="C138" s="13"/>
      <c r="D138" s="210" t="s">
        <v>157</v>
      </c>
      <c r="E138" s="215" t="s">
        <v>1</v>
      </c>
      <c r="F138" s="216" t="s">
        <v>182</v>
      </c>
      <c r="G138" s="13"/>
      <c r="H138" s="217">
        <v>1332.2629999999999</v>
      </c>
      <c r="I138" s="218"/>
      <c r="J138" s="13"/>
      <c r="K138" s="13"/>
      <c r="L138" s="214"/>
      <c r="M138" s="219"/>
      <c r="N138" s="220"/>
      <c r="O138" s="220"/>
      <c r="P138" s="220"/>
      <c r="Q138" s="220"/>
      <c r="R138" s="220"/>
      <c r="S138" s="220"/>
      <c r="T138" s="22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15" t="s">
        <v>157</v>
      </c>
      <c r="AU138" s="215" t="s">
        <v>89</v>
      </c>
      <c r="AV138" s="13" t="s">
        <v>89</v>
      </c>
      <c r="AW138" s="13" t="s">
        <v>36</v>
      </c>
      <c r="AX138" s="13" t="s">
        <v>87</v>
      </c>
      <c r="AY138" s="215" t="s">
        <v>145</v>
      </c>
    </row>
    <row r="139" s="2" customFormat="1" ht="24.15" customHeight="1">
      <c r="A139" s="38"/>
      <c r="B139" s="196"/>
      <c r="C139" s="197" t="s">
        <v>146</v>
      </c>
      <c r="D139" s="197" t="s">
        <v>148</v>
      </c>
      <c r="E139" s="198" t="s">
        <v>183</v>
      </c>
      <c r="F139" s="199" t="s">
        <v>184</v>
      </c>
      <c r="G139" s="200" t="s">
        <v>161</v>
      </c>
      <c r="H139" s="201">
        <v>446.25</v>
      </c>
      <c r="I139" s="202"/>
      <c r="J139" s="203">
        <f>ROUND(I139*H139,2)</f>
        <v>0</v>
      </c>
      <c r="K139" s="199" t="s">
        <v>152</v>
      </c>
      <c r="L139" s="39"/>
      <c r="M139" s="204" t="s">
        <v>1</v>
      </c>
      <c r="N139" s="205" t="s">
        <v>44</v>
      </c>
      <c r="O139" s="77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153</v>
      </c>
      <c r="AT139" s="208" t="s">
        <v>148</v>
      </c>
      <c r="AU139" s="208" t="s">
        <v>89</v>
      </c>
      <c r="AY139" s="19" t="s">
        <v>145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9" t="s">
        <v>87</v>
      </c>
      <c r="BK139" s="209">
        <f>ROUND(I139*H139,2)</f>
        <v>0</v>
      </c>
      <c r="BL139" s="19" t="s">
        <v>153</v>
      </c>
      <c r="BM139" s="208" t="s">
        <v>185</v>
      </c>
    </row>
    <row r="140" s="13" customFormat="1">
      <c r="A140" s="13"/>
      <c r="B140" s="214"/>
      <c r="C140" s="13"/>
      <c r="D140" s="210" t="s">
        <v>157</v>
      </c>
      <c r="E140" s="215" t="s">
        <v>1</v>
      </c>
      <c r="F140" s="216" t="s">
        <v>186</v>
      </c>
      <c r="G140" s="13"/>
      <c r="H140" s="217">
        <v>446.25</v>
      </c>
      <c r="I140" s="218"/>
      <c r="J140" s="13"/>
      <c r="K140" s="13"/>
      <c r="L140" s="214"/>
      <c r="M140" s="219"/>
      <c r="N140" s="220"/>
      <c r="O140" s="220"/>
      <c r="P140" s="220"/>
      <c r="Q140" s="220"/>
      <c r="R140" s="220"/>
      <c r="S140" s="220"/>
      <c r="T140" s="22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15" t="s">
        <v>157</v>
      </c>
      <c r="AU140" s="215" t="s">
        <v>89</v>
      </c>
      <c r="AV140" s="13" t="s">
        <v>89</v>
      </c>
      <c r="AW140" s="13" t="s">
        <v>36</v>
      </c>
      <c r="AX140" s="13" t="s">
        <v>87</v>
      </c>
      <c r="AY140" s="215" t="s">
        <v>145</v>
      </c>
    </row>
    <row r="141" s="2" customFormat="1" ht="24.15" customHeight="1">
      <c r="A141" s="38"/>
      <c r="B141" s="196"/>
      <c r="C141" s="197" t="s">
        <v>187</v>
      </c>
      <c r="D141" s="197" t="s">
        <v>148</v>
      </c>
      <c r="E141" s="198" t="s">
        <v>188</v>
      </c>
      <c r="F141" s="199" t="s">
        <v>189</v>
      </c>
      <c r="G141" s="200" t="s">
        <v>190</v>
      </c>
      <c r="H141" s="201">
        <v>161</v>
      </c>
      <c r="I141" s="202"/>
      <c r="J141" s="203">
        <f>ROUND(I141*H141,2)</f>
        <v>0</v>
      </c>
      <c r="K141" s="199" t="s">
        <v>152</v>
      </c>
      <c r="L141" s="39"/>
      <c r="M141" s="204" t="s">
        <v>1</v>
      </c>
      <c r="N141" s="205" t="s">
        <v>44</v>
      </c>
      <c r="O141" s="77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153</v>
      </c>
      <c r="AT141" s="208" t="s">
        <v>148</v>
      </c>
      <c r="AU141" s="208" t="s">
        <v>89</v>
      </c>
      <c r="AY141" s="19" t="s">
        <v>145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9" t="s">
        <v>87</v>
      </c>
      <c r="BK141" s="209">
        <f>ROUND(I141*H141,2)</f>
        <v>0</v>
      </c>
      <c r="BL141" s="19" t="s">
        <v>153</v>
      </c>
      <c r="BM141" s="208" t="s">
        <v>191</v>
      </c>
    </row>
    <row r="142" s="2" customFormat="1">
      <c r="A142" s="38"/>
      <c r="B142" s="39"/>
      <c r="C142" s="38"/>
      <c r="D142" s="210" t="s">
        <v>155</v>
      </c>
      <c r="E142" s="38"/>
      <c r="F142" s="211" t="s">
        <v>192</v>
      </c>
      <c r="G142" s="38"/>
      <c r="H142" s="38"/>
      <c r="I142" s="132"/>
      <c r="J142" s="38"/>
      <c r="K142" s="38"/>
      <c r="L142" s="39"/>
      <c r="M142" s="212"/>
      <c r="N142" s="213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155</v>
      </c>
      <c r="AU142" s="19" t="s">
        <v>89</v>
      </c>
    </row>
    <row r="143" s="13" customFormat="1">
      <c r="A143" s="13"/>
      <c r="B143" s="214"/>
      <c r="C143" s="13"/>
      <c r="D143" s="210" t="s">
        <v>157</v>
      </c>
      <c r="E143" s="215" t="s">
        <v>1</v>
      </c>
      <c r="F143" s="216" t="s">
        <v>193</v>
      </c>
      <c r="G143" s="13"/>
      <c r="H143" s="217">
        <v>161</v>
      </c>
      <c r="I143" s="218"/>
      <c r="J143" s="13"/>
      <c r="K143" s="13"/>
      <c r="L143" s="214"/>
      <c r="M143" s="219"/>
      <c r="N143" s="220"/>
      <c r="O143" s="220"/>
      <c r="P143" s="220"/>
      <c r="Q143" s="220"/>
      <c r="R143" s="220"/>
      <c r="S143" s="220"/>
      <c r="T143" s="22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5" t="s">
        <v>157</v>
      </c>
      <c r="AU143" s="215" t="s">
        <v>89</v>
      </c>
      <c r="AV143" s="13" t="s">
        <v>89</v>
      </c>
      <c r="AW143" s="13" t="s">
        <v>36</v>
      </c>
      <c r="AX143" s="13" t="s">
        <v>87</v>
      </c>
      <c r="AY143" s="215" t="s">
        <v>145</v>
      </c>
    </row>
    <row r="144" s="2" customFormat="1" ht="24.15" customHeight="1">
      <c r="A144" s="38"/>
      <c r="B144" s="196"/>
      <c r="C144" s="237" t="s">
        <v>194</v>
      </c>
      <c r="D144" s="237" t="s">
        <v>176</v>
      </c>
      <c r="E144" s="238" t="s">
        <v>195</v>
      </c>
      <c r="F144" s="239" t="s">
        <v>196</v>
      </c>
      <c r="G144" s="240" t="s">
        <v>190</v>
      </c>
      <c r="H144" s="241">
        <v>161</v>
      </c>
      <c r="I144" s="242"/>
      <c r="J144" s="243">
        <f>ROUND(I144*H144,2)</f>
        <v>0</v>
      </c>
      <c r="K144" s="239" t="s">
        <v>152</v>
      </c>
      <c r="L144" s="244"/>
      <c r="M144" s="245" t="s">
        <v>1</v>
      </c>
      <c r="N144" s="246" t="s">
        <v>44</v>
      </c>
      <c r="O144" s="77"/>
      <c r="P144" s="206">
        <f>O144*H144</f>
        <v>0</v>
      </c>
      <c r="Q144" s="206">
        <v>0.10299999999999999</v>
      </c>
      <c r="R144" s="206">
        <f>Q144*H144</f>
        <v>16.582999999999998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180</v>
      </c>
      <c r="AT144" s="208" t="s">
        <v>176</v>
      </c>
      <c r="AU144" s="208" t="s">
        <v>89</v>
      </c>
      <c r="AY144" s="19" t="s">
        <v>145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87</v>
      </c>
      <c r="BK144" s="209">
        <f>ROUND(I144*H144,2)</f>
        <v>0</v>
      </c>
      <c r="BL144" s="19" t="s">
        <v>153</v>
      </c>
      <c r="BM144" s="208" t="s">
        <v>197</v>
      </c>
    </row>
    <row r="145" s="2" customFormat="1" ht="24.15" customHeight="1">
      <c r="A145" s="38"/>
      <c r="B145" s="196"/>
      <c r="C145" s="237" t="s">
        <v>180</v>
      </c>
      <c r="D145" s="237" t="s">
        <v>176</v>
      </c>
      <c r="E145" s="238" t="s">
        <v>198</v>
      </c>
      <c r="F145" s="239" t="s">
        <v>199</v>
      </c>
      <c r="G145" s="240" t="s">
        <v>190</v>
      </c>
      <c r="H145" s="241">
        <v>322</v>
      </c>
      <c r="I145" s="242"/>
      <c r="J145" s="243">
        <f>ROUND(I145*H145,2)</f>
        <v>0</v>
      </c>
      <c r="K145" s="239" t="s">
        <v>152</v>
      </c>
      <c r="L145" s="244"/>
      <c r="M145" s="245" t="s">
        <v>1</v>
      </c>
      <c r="N145" s="246" t="s">
        <v>44</v>
      </c>
      <c r="O145" s="77"/>
      <c r="P145" s="206">
        <f>O145*H145</f>
        <v>0</v>
      </c>
      <c r="Q145" s="206">
        <v>0.00018000000000000001</v>
      </c>
      <c r="R145" s="206">
        <f>Q145*H145</f>
        <v>0.057960000000000005</v>
      </c>
      <c r="S145" s="206">
        <v>0</v>
      </c>
      <c r="T145" s="20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8" t="s">
        <v>180</v>
      </c>
      <c r="AT145" s="208" t="s">
        <v>176</v>
      </c>
      <c r="AU145" s="208" t="s">
        <v>89</v>
      </c>
      <c r="AY145" s="19" t="s">
        <v>145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9" t="s">
        <v>87</v>
      </c>
      <c r="BK145" s="209">
        <f>ROUND(I145*H145,2)</f>
        <v>0</v>
      </c>
      <c r="BL145" s="19" t="s">
        <v>153</v>
      </c>
      <c r="BM145" s="208" t="s">
        <v>200</v>
      </c>
    </row>
    <row r="146" s="13" customFormat="1">
      <c r="A146" s="13"/>
      <c r="B146" s="214"/>
      <c r="C146" s="13"/>
      <c r="D146" s="210" t="s">
        <v>157</v>
      </c>
      <c r="E146" s="215" t="s">
        <v>1</v>
      </c>
      <c r="F146" s="216" t="s">
        <v>201</v>
      </c>
      <c r="G146" s="13"/>
      <c r="H146" s="217">
        <v>322</v>
      </c>
      <c r="I146" s="218"/>
      <c r="J146" s="13"/>
      <c r="K146" s="13"/>
      <c r="L146" s="214"/>
      <c r="M146" s="219"/>
      <c r="N146" s="220"/>
      <c r="O146" s="220"/>
      <c r="P146" s="220"/>
      <c r="Q146" s="220"/>
      <c r="R146" s="220"/>
      <c r="S146" s="220"/>
      <c r="T146" s="22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5" t="s">
        <v>157</v>
      </c>
      <c r="AU146" s="215" t="s">
        <v>89</v>
      </c>
      <c r="AV146" s="13" t="s">
        <v>89</v>
      </c>
      <c r="AW146" s="13" t="s">
        <v>36</v>
      </c>
      <c r="AX146" s="13" t="s">
        <v>87</v>
      </c>
      <c r="AY146" s="215" t="s">
        <v>145</v>
      </c>
    </row>
    <row r="147" s="2" customFormat="1" ht="24.15" customHeight="1">
      <c r="A147" s="38"/>
      <c r="B147" s="196"/>
      <c r="C147" s="237" t="s">
        <v>202</v>
      </c>
      <c r="D147" s="237" t="s">
        <v>176</v>
      </c>
      <c r="E147" s="238" t="s">
        <v>203</v>
      </c>
      <c r="F147" s="239" t="s">
        <v>204</v>
      </c>
      <c r="G147" s="240" t="s">
        <v>190</v>
      </c>
      <c r="H147" s="241">
        <v>322</v>
      </c>
      <c r="I147" s="242"/>
      <c r="J147" s="243">
        <f>ROUND(I147*H147,2)</f>
        <v>0</v>
      </c>
      <c r="K147" s="239" t="s">
        <v>152</v>
      </c>
      <c r="L147" s="244"/>
      <c r="M147" s="245" t="s">
        <v>1</v>
      </c>
      <c r="N147" s="246" t="s">
        <v>44</v>
      </c>
      <c r="O147" s="77"/>
      <c r="P147" s="206">
        <f>O147*H147</f>
        <v>0</v>
      </c>
      <c r="Q147" s="206">
        <v>9.0000000000000006E-05</v>
      </c>
      <c r="R147" s="206">
        <f>Q147*H147</f>
        <v>0.028980000000000002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180</v>
      </c>
      <c r="AT147" s="208" t="s">
        <v>176</v>
      </c>
      <c r="AU147" s="208" t="s">
        <v>89</v>
      </c>
      <c r="AY147" s="19" t="s">
        <v>145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9" t="s">
        <v>87</v>
      </c>
      <c r="BK147" s="209">
        <f>ROUND(I147*H147,2)</f>
        <v>0</v>
      </c>
      <c r="BL147" s="19" t="s">
        <v>153</v>
      </c>
      <c r="BM147" s="208" t="s">
        <v>205</v>
      </c>
    </row>
    <row r="148" s="2" customFormat="1" ht="24.15" customHeight="1">
      <c r="A148" s="38"/>
      <c r="B148" s="196"/>
      <c r="C148" s="237" t="s">
        <v>206</v>
      </c>
      <c r="D148" s="237" t="s">
        <v>176</v>
      </c>
      <c r="E148" s="238" t="s">
        <v>207</v>
      </c>
      <c r="F148" s="239" t="s">
        <v>208</v>
      </c>
      <c r="G148" s="240" t="s">
        <v>190</v>
      </c>
      <c r="H148" s="241">
        <v>130</v>
      </c>
      <c r="I148" s="242"/>
      <c r="J148" s="243">
        <f>ROUND(I148*H148,2)</f>
        <v>0</v>
      </c>
      <c r="K148" s="239" t="s">
        <v>152</v>
      </c>
      <c r="L148" s="244"/>
      <c r="M148" s="245" t="s">
        <v>1</v>
      </c>
      <c r="N148" s="246" t="s">
        <v>44</v>
      </c>
      <c r="O148" s="77"/>
      <c r="P148" s="206">
        <f>O148*H148</f>
        <v>0</v>
      </c>
      <c r="Q148" s="206">
        <v>0.00123</v>
      </c>
      <c r="R148" s="206">
        <f>Q148*H148</f>
        <v>0.15989999999999999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180</v>
      </c>
      <c r="AT148" s="208" t="s">
        <v>176</v>
      </c>
      <c r="AU148" s="208" t="s">
        <v>89</v>
      </c>
      <c r="AY148" s="19" t="s">
        <v>145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9" t="s">
        <v>87</v>
      </c>
      <c r="BK148" s="209">
        <f>ROUND(I148*H148,2)</f>
        <v>0</v>
      </c>
      <c r="BL148" s="19" t="s">
        <v>153</v>
      </c>
      <c r="BM148" s="208" t="s">
        <v>209</v>
      </c>
    </row>
    <row r="149" s="13" customFormat="1">
      <c r="A149" s="13"/>
      <c r="B149" s="214"/>
      <c r="C149" s="13"/>
      <c r="D149" s="210" t="s">
        <v>157</v>
      </c>
      <c r="E149" s="215" t="s">
        <v>1</v>
      </c>
      <c r="F149" s="216" t="s">
        <v>210</v>
      </c>
      <c r="G149" s="13"/>
      <c r="H149" s="217">
        <v>128.80000000000001</v>
      </c>
      <c r="I149" s="218"/>
      <c r="J149" s="13"/>
      <c r="K149" s="13"/>
      <c r="L149" s="214"/>
      <c r="M149" s="219"/>
      <c r="N149" s="220"/>
      <c r="O149" s="220"/>
      <c r="P149" s="220"/>
      <c r="Q149" s="220"/>
      <c r="R149" s="220"/>
      <c r="S149" s="220"/>
      <c r="T149" s="22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5" t="s">
        <v>157</v>
      </c>
      <c r="AU149" s="215" t="s">
        <v>89</v>
      </c>
      <c r="AV149" s="13" t="s">
        <v>89</v>
      </c>
      <c r="AW149" s="13" t="s">
        <v>36</v>
      </c>
      <c r="AX149" s="13" t="s">
        <v>79</v>
      </c>
      <c r="AY149" s="215" t="s">
        <v>145</v>
      </c>
    </row>
    <row r="150" s="13" customFormat="1">
      <c r="A150" s="13"/>
      <c r="B150" s="214"/>
      <c r="C150" s="13"/>
      <c r="D150" s="210" t="s">
        <v>157</v>
      </c>
      <c r="E150" s="215" t="s">
        <v>1</v>
      </c>
      <c r="F150" s="216" t="s">
        <v>211</v>
      </c>
      <c r="G150" s="13"/>
      <c r="H150" s="217">
        <v>130</v>
      </c>
      <c r="I150" s="218"/>
      <c r="J150" s="13"/>
      <c r="K150" s="13"/>
      <c r="L150" s="214"/>
      <c r="M150" s="219"/>
      <c r="N150" s="220"/>
      <c r="O150" s="220"/>
      <c r="P150" s="220"/>
      <c r="Q150" s="220"/>
      <c r="R150" s="220"/>
      <c r="S150" s="220"/>
      <c r="T150" s="22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5" t="s">
        <v>157</v>
      </c>
      <c r="AU150" s="215" t="s">
        <v>89</v>
      </c>
      <c r="AV150" s="13" t="s">
        <v>89</v>
      </c>
      <c r="AW150" s="13" t="s">
        <v>36</v>
      </c>
      <c r="AX150" s="13" t="s">
        <v>87</v>
      </c>
      <c r="AY150" s="215" t="s">
        <v>145</v>
      </c>
    </row>
    <row r="151" s="2" customFormat="1" ht="24.15" customHeight="1">
      <c r="A151" s="38"/>
      <c r="B151" s="196"/>
      <c r="C151" s="237" t="s">
        <v>212</v>
      </c>
      <c r="D151" s="237" t="s">
        <v>176</v>
      </c>
      <c r="E151" s="238" t="s">
        <v>213</v>
      </c>
      <c r="F151" s="239" t="s">
        <v>214</v>
      </c>
      <c r="G151" s="240" t="s">
        <v>190</v>
      </c>
      <c r="H151" s="241">
        <v>1288</v>
      </c>
      <c r="I151" s="242"/>
      <c r="J151" s="243">
        <f>ROUND(I151*H151,2)</f>
        <v>0</v>
      </c>
      <c r="K151" s="239" t="s">
        <v>152</v>
      </c>
      <c r="L151" s="244"/>
      <c r="M151" s="245" t="s">
        <v>1</v>
      </c>
      <c r="N151" s="246" t="s">
        <v>44</v>
      </c>
      <c r="O151" s="77"/>
      <c r="P151" s="206">
        <f>O151*H151</f>
        <v>0</v>
      </c>
      <c r="Q151" s="206">
        <v>0.00051999999999999995</v>
      </c>
      <c r="R151" s="206">
        <f>Q151*H151</f>
        <v>0.66975999999999991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180</v>
      </c>
      <c r="AT151" s="208" t="s">
        <v>176</v>
      </c>
      <c r="AU151" s="208" t="s">
        <v>89</v>
      </c>
      <c r="AY151" s="19" t="s">
        <v>145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9" t="s">
        <v>87</v>
      </c>
      <c r="BK151" s="209">
        <f>ROUND(I151*H151,2)</f>
        <v>0</v>
      </c>
      <c r="BL151" s="19" t="s">
        <v>153</v>
      </c>
      <c r="BM151" s="208" t="s">
        <v>215</v>
      </c>
    </row>
    <row r="152" s="13" customFormat="1">
      <c r="A152" s="13"/>
      <c r="B152" s="214"/>
      <c r="C152" s="13"/>
      <c r="D152" s="210" t="s">
        <v>157</v>
      </c>
      <c r="E152" s="215" t="s">
        <v>1</v>
      </c>
      <c r="F152" s="216" t="s">
        <v>216</v>
      </c>
      <c r="G152" s="13"/>
      <c r="H152" s="217">
        <v>1288</v>
      </c>
      <c r="I152" s="218"/>
      <c r="J152" s="13"/>
      <c r="K152" s="13"/>
      <c r="L152" s="214"/>
      <c r="M152" s="219"/>
      <c r="N152" s="220"/>
      <c r="O152" s="220"/>
      <c r="P152" s="220"/>
      <c r="Q152" s="220"/>
      <c r="R152" s="220"/>
      <c r="S152" s="220"/>
      <c r="T152" s="22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5" t="s">
        <v>157</v>
      </c>
      <c r="AU152" s="215" t="s">
        <v>89</v>
      </c>
      <c r="AV152" s="13" t="s">
        <v>89</v>
      </c>
      <c r="AW152" s="13" t="s">
        <v>36</v>
      </c>
      <c r="AX152" s="13" t="s">
        <v>87</v>
      </c>
      <c r="AY152" s="215" t="s">
        <v>145</v>
      </c>
    </row>
    <row r="153" s="2" customFormat="1" ht="24.15" customHeight="1">
      <c r="A153" s="38"/>
      <c r="B153" s="196"/>
      <c r="C153" s="237" t="s">
        <v>217</v>
      </c>
      <c r="D153" s="237" t="s">
        <v>176</v>
      </c>
      <c r="E153" s="238" t="s">
        <v>218</v>
      </c>
      <c r="F153" s="239" t="s">
        <v>219</v>
      </c>
      <c r="G153" s="240" t="s">
        <v>190</v>
      </c>
      <c r="H153" s="241">
        <v>1288</v>
      </c>
      <c r="I153" s="242"/>
      <c r="J153" s="243">
        <f>ROUND(I153*H153,2)</f>
        <v>0</v>
      </c>
      <c r="K153" s="239" t="s">
        <v>152</v>
      </c>
      <c r="L153" s="244"/>
      <c r="M153" s="245" t="s">
        <v>1</v>
      </c>
      <c r="N153" s="246" t="s">
        <v>44</v>
      </c>
      <c r="O153" s="77"/>
      <c r="P153" s="206">
        <f>O153*H153</f>
        <v>0</v>
      </c>
      <c r="Q153" s="206">
        <v>9.0000000000000006E-05</v>
      </c>
      <c r="R153" s="206">
        <f>Q153*H153</f>
        <v>0.11592000000000001</v>
      </c>
      <c r="S153" s="206">
        <v>0</v>
      </c>
      <c r="T153" s="20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8" t="s">
        <v>180</v>
      </c>
      <c r="AT153" s="208" t="s">
        <v>176</v>
      </c>
      <c r="AU153" s="208" t="s">
        <v>89</v>
      </c>
      <c r="AY153" s="19" t="s">
        <v>145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9" t="s">
        <v>87</v>
      </c>
      <c r="BK153" s="209">
        <f>ROUND(I153*H153,2)</f>
        <v>0</v>
      </c>
      <c r="BL153" s="19" t="s">
        <v>153</v>
      </c>
      <c r="BM153" s="208" t="s">
        <v>220</v>
      </c>
    </row>
    <row r="154" s="2" customFormat="1" ht="24.15" customHeight="1">
      <c r="A154" s="38"/>
      <c r="B154" s="196"/>
      <c r="C154" s="197" t="s">
        <v>221</v>
      </c>
      <c r="D154" s="197" t="s">
        <v>148</v>
      </c>
      <c r="E154" s="198" t="s">
        <v>222</v>
      </c>
      <c r="F154" s="199" t="s">
        <v>223</v>
      </c>
      <c r="G154" s="200" t="s">
        <v>151</v>
      </c>
      <c r="H154" s="201">
        <v>0.69999999999999996</v>
      </c>
      <c r="I154" s="202"/>
      <c r="J154" s="203">
        <f>ROUND(I154*H154,2)</f>
        <v>0</v>
      </c>
      <c r="K154" s="199" t="s">
        <v>152</v>
      </c>
      <c r="L154" s="39"/>
      <c r="M154" s="204" t="s">
        <v>1</v>
      </c>
      <c r="N154" s="205" t="s">
        <v>44</v>
      </c>
      <c r="O154" s="77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153</v>
      </c>
      <c r="AT154" s="208" t="s">
        <v>148</v>
      </c>
      <c r="AU154" s="208" t="s">
        <v>89</v>
      </c>
      <c r="AY154" s="19" t="s">
        <v>145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9" t="s">
        <v>87</v>
      </c>
      <c r="BK154" s="209">
        <f>ROUND(I154*H154,2)</f>
        <v>0</v>
      </c>
      <c r="BL154" s="19" t="s">
        <v>153</v>
      </c>
      <c r="BM154" s="208" t="s">
        <v>224</v>
      </c>
    </row>
    <row r="155" s="2" customFormat="1">
      <c r="A155" s="38"/>
      <c r="B155" s="39"/>
      <c r="C155" s="38"/>
      <c r="D155" s="210" t="s">
        <v>155</v>
      </c>
      <c r="E155" s="38"/>
      <c r="F155" s="211" t="s">
        <v>156</v>
      </c>
      <c r="G155" s="38"/>
      <c r="H155" s="38"/>
      <c r="I155" s="132"/>
      <c r="J155" s="38"/>
      <c r="K155" s="38"/>
      <c r="L155" s="39"/>
      <c r="M155" s="212"/>
      <c r="N155" s="213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9" t="s">
        <v>155</v>
      </c>
      <c r="AU155" s="19" t="s">
        <v>89</v>
      </c>
    </row>
    <row r="156" s="2" customFormat="1" ht="24.15" customHeight="1">
      <c r="A156" s="38"/>
      <c r="B156" s="196"/>
      <c r="C156" s="197" t="s">
        <v>225</v>
      </c>
      <c r="D156" s="197" t="s">
        <v>148</v>
      </c>
      <c r="E156" s="198" t="s">
        <v>226</v>
      </c>
      <c r="F156" s="199" t="s">
        <v>227</v>
      </c>
      <c r="G156" s="200" t="s">
        <v>151</v>
      </c>
      <c r="H156" s="201">
        <v>0.80500000000000005</v>
      </c>
      <c r="I156" s="202"/>
      <c r="J156" s="203">
        <f>ROUND(I156*H156,2)</f>
        <v>0</v>
      </c>
      <c r="K156" s="199" t="s">
        <v>152</v>
      </c>
      <c r="L156" s="39"/>
      <c r="M156" s="204" t="s">
        <v>1</v>
      </c>
      <c r="N156" s="205" t="s">
        <v>44</v>
      </c>
      <c r="O156" s="77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8" t="s">
        <v>153</v>
      </c>
      <c r="AT156" s="208" t="s">
        <v>148</v>
      </c>
      <c r="AU156" s="208" t="s">
        <v>89</v>
      </c>
      <c r="AY156" s="19" t="s">
        <v>145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9" t="s">
        <v>87</v>
      </c>
      <c r="BK156" s="209">
        <f>ROUND(I156*H156,2)</f>
        <v>0</v>
      </c>
      <c r="BL156" s="19" t="s">
        <v>153</v>
      </c>
      <c r="BM156" s="208" t="s">
        <v>228</v>
      </c>
    </row>
    <row r="157" s="2" customFormat="1">
      <c r="A157" s="38"/>
      <c r="B157" s="39"/>
      <c r="C157" s="38"/>
      <c r="D157" s="210" t="s">
        <v>155</v>
      </c>
      <c r="E157" s="38"/>
      <c r="F157" s="211" t="s">
        <v>156</v>
      </c>
      <c r="G157" s="38"/>
      <c r="H157" s="38"/>
      <c r="I157" s="132"/>
      <c r="J157" s="38"/>
      <c r="K157" s="38"/>
      <c r="L157" s="39"/>
      <c r="M157" s="212"/>
      <c r="N157" s="213"/>
      <c r="O157" s="77"/>
      <c r="P157" s="77"/>
      <c r="Q157" s="77"/>
      <c r="R157" s="77"/>
      <c r="S157" s="77"/>
      <c r="T157" s="7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9" t="s">
        <v>155</v>
      </c>
      <c r="AU157" s="19" t="s">
        <v>89</v>
      </c>
    </row>
    <row r="158" s="13" customFormat="1">
      <c r="A158" s="13"/>
      <c r="B158" s="214"/>
      <c r="C158" s="13"/>
      <c r="D158" s="210" t="s">
        <v>157</v>
      </c>
      <c r="E158" s="215" t="s">
        <v>1</v>
      </c>
      <c r="F158" s="216" t="s">
        <v>229</v>
      </c>
      <c r="G158" s="13"/>
      <c r="H158" s="217">
        <v>0.20999999999999999</v>
      </c>
      <c r="I158" s="218"/>
      <c r="J158" s="13"/>
      <c r="K158" s="13"/>
      <c r="L158" s="214"/>
      <c r="M158" s="219"/>
      <c r="N158" s="220"/>
      <c r="O158" s="220"/>
      <c r="P158" s="220"/>
      <c r="Q158" s="220"/>
      <c r="R158" s="220"/>
      <c r="S158" s="220"/>
      <c r="T158" s="22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5" t="s">
        <v>157</v>
      </c>
      <c r="AU158" s="215" t="s">
        <v>89</v>
      </c>
      <c r="AV158" s="13" t="s">
        <v>89</v>
      </c>
      <c r="AW158" s="13" t="s">
        <v>36</v>
      </c>
      <c r="AX158" s="13" t="s">
        <v>79</v>
      </c>
      <c r="AY158" s="215" t="s">
        <v>145</v>
      </c>
    </row>
    <row r="159" s="13" customFormat="1">
      <c r="A159" s="13"/>
      <c r="B159" s="214"/>
      <c r="C159" s="13"/>
      <c r="D159" s="210" t="s">
        <v>157</v>
      </c>
      <c r="E159" s="215" t="s">
        <v>1</v>
      </c>
      <c r="F159" s="216" t="s">
        <v>230</v>
      </c>
      <c r="G159" s="13"/>
      <c r="H159" s="217">
        <v>0.59499999999999997</v>
      </c>
      <c r="I159" s="218"/>
      <c r="J159" s="13"/>
      <c r="K159" s="13"/>
      <c r="L159" s="214"/>
      <c r="M159" s="219"/>
      <c r="N159" s="220"/>
      <c r="O159" s="220"/>
      <c r="P159" s="220"/>
      <c r="Q159" s="220"/>
      <c r="R159" s="220"/>
      <c r="S159" s="220"/>
      <c r="T159" s="22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5" t="s">
        <v>157</v>
      </c>
      <c r="AU159" s="215" t="s">
        <v>89</v>
      </c>
      <c r="AV159" s="13" t="s">
        <v>89</v>
      </c>
      <c r="AW159" s="13" t="s">
        <v>36</v>
      </c>
      <c r="AX159" s="13" t="s">
        <v>79</v>
      </c>
      <c r="AY159" s="215" t="s">
        <v>145</v>
      </c>
    </row>
    <row r="160" s="15" customFormat="1">
      <c r="A160" s="15"/>
      <c r="B160" s="229"/>
      <c r="C160" s="15"/>
      <c r="D160" s="210" t="s">
        <v>157</v>
      </c>
      <c r="E160" s="230" t="s">
        <v>1</v>
      </c>
      <c r="F160" s="231" t="s">
        <v>171</v>
      </c>
      <c r="G160" s="15"/>
      <c r="H160" s="232">
        <v>0.80500000000000005</v>
      </c>
      <c r="I160" s="233"/>
      <c r="J160" s="15"/>
      <c r="K160" s="15"/>
      <c r="L160" s="229"/>
      <c r="M160" s="234"/>
      <c r="N160" s="235"/>
      <c r="O160" s="235"/>
      <c r="P160" s="235"/>
      <c r="Q160" s="235"/>
      <c r="R160" s="235"/>
      <c r="S160" s="235"/>
      <c r="T160" s="23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30" t="s">
        <v>157</v>
      </c>
      <c r="AU160" s="230" t="s">
        <v>89</v>
      </c>
      <c r="AV160" s="15" t="s">
        <v>153</v>
      </c>
      <c r="AW160" s="15" t="s">
        <v>36</v>
      </c>
      <c r="AX160" s="15" t="s">
        <v>87</v>
      </c>
      <c r="AY160" s="230" t="s">
        <v>145</v>
      </c>
    </row>
    <row r="161" s="2" customFormat="1" ht="24.15" customHeight="1">
      <c r="A161" s="38"/>
      <c r="B161" s="196"/>
      <c r="C161" s="197" t="s">
        <v>8</v>
      </c>
      <c r="D161" s="197" t="s">
        <v>148</v>
      </c>
      <c r="E161" s="198" t="s">
        <v>231</v>
      </c>
      <c r="F161" s="199" t="s">
        <v>232</v>
      </c>
      <c r="G161" s="200" t="s">
        <v>233</v>
      </c>
      <c r="H161" s="201">
        <v>14</v>
      </c>
      <c r="I161" s="202"/>
      <c r="J161" s="203">
        <f>ROUND(I161*H161,2)</f>
        <v>0</v>
      </c>
      <c r="K161" s="199" t="s">
        <v>152</v>
      </c>
      <c r="L161" s="39"/>
      <c r="M161" s="204" t="s">
        <v>1</v>
      </c>
      <c r="N161" s="205" t="s">
        <v>44</v>
      </c>
      <c r="O161" s="77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153</v>
      </c>
      <c r="AT161" s="208" t="s">
        <v>148</v>
      </c>
      <c r="AU161" s="208" t="s">
        <v>89</v>
      </c>
      <c r="AY161" s="19" t="s">
        <v>145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9" t="s">
        <v>87</v>
      </c>
      <c r="BK161" s="209">
        <f>ROUND(I161*H161,2)</f>
        <v>0</v>
      </c>
      <c r="BL161" s="19" t="s">
        <v>153</v>
      </c>
      <c r="BM161" s="208" t="s">
        <v>234</v>
      </c>
    </row>
    <row r="162" s="13" customFormat="1">
      <c r="A162" s="13"/>
      <c r="B162" s="214"/>
      <c r="C162" s="13"/>
      <c r="D162" s="210" t="s">
        <v>157</v>
      </c>
      <c r="E162" s="215" t="s">
        <v>1</v>
      </c>
      <c r="F162" s="216" t="s">
        <v>235</v>
      </c>
      <c r="G162" s="13"/>
      <c r="H162" s="217">
        <v>14</v>
      </c>
      <c r="I162" s="218"/>
      <c r="J162" s="13"/>
      <c r="K162" s="13"/>
      <c r="L162" s="214"/>
      <c r="M162" s="219"/>
      <c r="N162" s="220"/>
      <c r="O162" s="220"/>
      <c r="P162" s="220"/>
      <c r="Q162" s="220"/>
      <c r="R162" s="220"/>
      <c r="S162" s="220"/>
      <c r="T162" s="22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15" t="s">
        <v>157</v>
      </c>
      <c r="AU162" s="215" t="s">
        <v>89</v>
      </c>
      <c r="AV162" s="13" t="s">
        <v>89</v>
      </c>
      <c r="AW162" s="13" t="s">
        <v>36</v>
      </c>
      <c r="AX162" s="13" t="s">
        <v>87</v>
      </c>
      <c r="AY162" s="215" t="s">
        <v>145</v>
      </c>
    </row>
    <row r="163" s="2" customFormat="1" ht="24.15" customHeight="1">
      <c r="A163" s="38"/>
      <c r="B163" s="196"/>
      <c r="C163" s="197" t="s">
        <v>236</v>
      </c>
      <c r="D163" s="197" t="s">
        <v>148</v>
      </c>
      <c r="E163" s="198" t="s">
        <v>237</v>
      </c>
      <c r="F163" s="199" t="s">
        <v>238</v>
      </c>
      <c r="G163" s="200" t="s">
        <v>179</v>
      </c>
      <c r="H163" s="201">
        <v>30.870000000000001</v>
      </c>
      <c r="I163" s="202"/>
      <c r="J163" s="203">
        <f>ROUND(I163*H163,2)</f>
        <v>0</v>
      </c>
      <c r="K163" s="199" t="s">
        <v>152</v>
      </c>
      <c r="L163" s="39"/>
      <c r="M163" s="204" t="s">
        <v>1</v>
      </c>
      <c r="N163" s="205" t="s">
        <v>44</v>
      </c>
      <c r="O163" s="77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153</v>
      </c>
      <c r="AT163" s="208" t="s">
        <v>148</v>
      </c>
      <c r="AU163" s="208" t="s">
        <v>89</v>
      </c>
      <c r="AY163" s="19" t="s">
        <v>145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9" t="s">
        <v>87</v>
      </c>
      <c r="BK163" s="209">
        <f>ROUND(I163*H163,2)</f>
        <v>0</v>
      </c>
      <c r="BL163" s="19" t="s">
        <v>153</v>
      </c>
      <c r="BM163" s="208" t="s">
        <v>239</v>
      </c>
    </row>
    <row r="164" s="13" customFormat="1">
      <c r="A164" s="13"/>
      <c r="B164" s="214"/>
      <c r="C164" s="13"/>
      <c r="D164" s="210" t="s">
        <v>157</v>
      </c>
      <c r="E164" s="215" t="s">
        <v>1</v>
      </c>
      <c r="F164" s="216" t="s">
        <v>240</v>
      </c>
      <c r="G164" s="13"/>
      <c r="H164" s="217">
        <v>30.870000000000001</v>
      </c>
      <c r="I164" s="218"/>
      <c r="J164" s="13"/>
      <c r="K164" s="13"/>
      <c r="L164" s="214"/>
      <c r="M164" s="219"/>
      <c r="N164" s="220"/>
      <c r="O164" s="220"/>
      <c r="P164" s="220"/>
      <c r="Q164" s="220"/>
      <c r="R164" s="220"/>
      <c r="S164" s="220"/>
      <c r="T164" s="22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5" t="s">
        <v>157</v>
      </c>
      <c r="AU164" s="215" t="s">
        <v>89</v>
      </c>
      <c r="AV164" s="13" t="s">
        <v>89</v>
      </c>
      <c r="AW164" s="13" t="s">
        <v>36</v>
      </c>
      <c r="AX164" s="13" t="s">
        <v>87</v>
      </c>
      <c r="AY164" s="215" t="s">
        <v>145</v>
      </c>
    </row>
    <row r="165" s="2" customFormat="1" ht="24.15" customHeight="1">
      <c r="A165" s="38"/>
      <c r="B165" s="196"/>
      <c r="C165" s="197" t="s">
        <v>241</v>
      </c>
      <c r="D165" s="197" t="s">
        <v>148</v>
      </c>
      <c r="E165" s="198" t="s">
        <v>242</v>
      </c>
      <c r="F165" s="199" t="s">
        <v>243</v>
      </c>
      <c r="G165" s="200" t="s">
        <v>179</v>
      </c>
      <c r="H165" s="201">
        <v>30.870000000000001</v>
      </c>
      <c r="I165" s="202"/>
      <c r="J165" s="203">
        <f>ROUND(I165*H165,2)</f>
        <v>0</v>
      </c>
      <c r="K165" s="199" t="s">
        <v>152</v>
      </c>
      <c r="L165" s="39"/>
      <c r="M165" s="204" t="s">
        <v>1</v>
      </c>
      <c r="N165" s="205" t="s">
        <v>44</v>
      </c>
      <c r="O165" s="77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8" t="s">
        <v>153</v>
      </c>
      <c r="AT165" s="208" t="s">
        <v>148</v>
      </c>
      <c r="AU165" s="208" t="s">
        <v>89</v>
      </c>
      <c r="AY165" s="19" t="s">
        <v>145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9" t="s">
        <v>87</v>
      </c>
      <c r="BK165" s="209">
        <f>ROUND(I165*H165,2)</f>
        <v>0</v>
      </c>
      <c r="BL165" s="19" t="s">
        <v>153</v>
      </c>
      <c r="BM165" s="208" t="s">
        <v>244</v>
      </c>
    </row>
    <row r="166" s="12" customFormat="1" ht="25.92" customHeight="1">
      <c r="A166" s="12"/>
      <c r="B166" s="183"/>
      <c r="C166" s="12"/>
      <c r="D166" s="184" t="s">
        <v>78</v>
      </c>
      <c r="E166" s="185" t="s">
        <v>245</v>
      </c>
      <c r="F166" s="185" t="s">
        <v>246</v>
      </c>
      <c r="G166" s="12"/>
      <c r="H166" s="12"/>
      <c r="I166" s="186"/>
      <c r="J166" s="187">
        <f>BK166</f>
        <v>0</v>
      </c>
      <c r="K166" s="12"/>
      <c r="L166" s="183"/>
      <c r="M166" s="188"/>
      <c r="N166" s="189"/>
      <c r="O166" s="189"/>
      <c r="P166" s="190">
        <f>SUM(P167:P190)</f>
        <v>0</v>
      </c>
      <c r="Q166" s="189"/>
      <c r="R166" s="190">
        <f>SUM(R167:R190)</f>
        <v>0</v>
      </c>
      <c r="S166" s="189"/>
      <c r="T166" s="191">
        <f>SUM(T167:T190)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84" t="s">
        <v>153</v>
      </c>
      <c r="AT166" s="192" t="s">
        <v>78</v>
      </c>
      <c r="AU166" s="192" t="s">
        <v>79</v>
      </c>
      <c r="AY166" s="184" t="s">
        <v>145</v>
      </c>
      <c r="BK166" s="193">
        <f>SUM(BK167:BK190)</f>
        <v>0</v>
      </c>
    </row>
    <row r="167" s="2" customFormat="1" ht="49.05" customHeight="1">
      <c r="A167" s="38"/>
      <c r="B167" s="196"/>
      <c r="C167" s="197" t="s">
        <v>247</v>
      </c>
      <c r="D167" s="197" t="s">
        <v>148</v>
      </c>
      <c r="E167" s="198" t="s">
        <v>248</v>
      </c>
      <c r="F167" s="199" t="s">
        <v>249</v>
      </c>
      <c r="G167" s="200" t="s">
        <v>179</v>
      </c>
      <c r="H167" s="201">
        <v>1855.3810000000001</v>
      </c>
      <c r="I167" s="202"/>
      <c r="J167" s="203">
        <f>ROUND(I167*H167,2)</f>
        <v>0</v>
      </c>
      <c r="K167" s="199" t="s">
        <v>152</v>
      </c>
      <c r="L167" s="39"/>
      <c r="M167" s="204" t="s">
        <v>1</v>
      </c>
      <c r="N167" s="205" t="s">
        <v>44</v>
      </c>
      <c r="O167" s="77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8" t="s">
        <v>250</v>
      </c>
      <c r="AT167" s="208" t="s">
        <v>148</v>
      </c>
      <c r="AU167" s="208" t="s">
        <v>87</v>
      </c>
      <c r="AY167" s="19" t="s">
        <v>145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9" t="s">
        <v>87</v>
      </c>
      <c r="BK167" s="209">
        <f>ROUND(I167*H167,2)</f>
        <v>0</v>
      </c>
      <c r="BL167" s="19" t="s">
        <v>250</v>
      </c>
      <c r="BM167" s="208" t="s">
        <v>251</v>
      </c>
    </row>
    <row r="168" s="2" customFormat="1">
      <c r="A168" s="38"/>
      <c r="B168" s="39"/>
      <c r="C168" s="38"/>
      <c r="D168" s="210" t="s">
        <v>155</v>
      </c>
      <c r="E168" s="38"/>
      <c r="F168" s="211" t="s">
        <v>252</v>
      </c>
      <c r="G168" s="38"/>
      <c r="H168" s="38"/>
      <c r="I168" s="132"/>
      <c r="J168" s="38"/>
      <c r="K168" s="38"/>
      <c r="L168" s="39"/>
      <c r="M168" s="212"/>
      <c r="N168" s="213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155</v>
      </c>
      <c r="AU168" s="19" t="s">
        <v>87</v>
      </c>
    </row>
    <row r="169" s="13" customFormat="1">
      <c r="A169" s="13"/>
      <c r="B169" s="214"/>
      <c r="C169" s="13"/>
      <c r="D169" s="210" t="s">
        <v>157</v>
      </c>
      <c r="E169" s="215" t="s">
        <v>1</v>
      </c>
      <c r="F169" s="216" t="s">
        <v>253</v>
      </c>
      <c r="G169" s="13"/>
      <c r="H169" s="217">
        <v>1332.2629999999999</v>
      </c>
      <c r="I169" s="218"/>
      <c r="J169" s="13"/>
      <c r="K169" s="13"/>
      <c r="L169" s="214"/>
      <c r="M169" s="219"/>
      <c r="N169" s="220"/>
      <c r="O169" s="220"/>
      <c r="P169" s="220"/>
      <c r="Q169" s="220"/>
      <c r="R169" s="220"/>
      <c r="S169" s="220"/>
      <c r="T169" s="22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15" t="s">
        <v>157</v>
      </c>
      <c r="AU169" s="215" t="s">
        <v>87</v>
      </c>
      <c r="AV169" s="13" t="s">
        <v>89</v>
      </c>
      <c r="AW169" s="13" t="s">
        <v>36</v>
      </c>
      <c r="AX169" s="13" t="s">
        <v>79</v>
      </c>
      <c r="AY169" s="215" t="s">
        <v>145</v>
      </c>
    </row>
    <row r="170" s="13" customFormat="1">
      <c r="A170" s="13"/>
      <c r="B170" s="214"/>
      <c r="C170" s="13"/>
      <c r="D170" s="210" t="s">
        <v>157</v>
      </c>
      <c r="E170" s="215" t="s">
        <v>1</v>
      </c>
      <c r="F170" s="216" t="s">
        <v>254</v>
      </c>
      <c r="G170" s="13"/>
      <c r="H170" s="217">
        <v>523.11800000000005</v>
      </c>
      <c r="I170" s="218"/>
      <c r="J170" s="13"/>
      <c r="K170" s="13"/>
      <c r="L170" s="214"/>
      <c r="M170" s="219"/>
      <c r="N170" s="220"/>
      <c r="O170" s="220"/>
      <c r="P170" s="220"/>
      <c r="Q170" s="220"/>
      <c r="R170" s="220"/>
      <c r="S170" s="220"/>
      <c r="T170" s="22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5" t="s">
        <v>157</v>
      </c>
      <c r="AU170" s="215" t="s">
        <v>87</v>
      </c>
      <c r="AV170" s="13" t="s">
        <v>89</v>
      </c>
      <c r="AW170" s="13" t="s">
        <v>36</v>
      </c>
      <c r="AX170" s="13" t="s">
        <v>79</v>
      </c>
      <c r="AY170" s="215" t="s">
        <v>145</v>
      </c>
    </row>
    <row r="171" s="15" customFormat="1">
      <c r="A171" s="15"/>
      <c r="B171" s="229"/>
      <c r="C171" s="15"/>
      <c r="D171" s="210" t="s">
        <v>157</v>
      </c>
      <c r="E171" s="230" t="s">
        <v>1</v>
      </c>
      <c r="F171" s="231" t="s">
        <v>171</v>
      </c>
      <c r="G171" s="15"/>
      <c r="H171" s="232">
        <v>1855.3810000000001</v>
      </c>
      <c r="I171" s="233"/>
      <c r="J171" s="15"/>
      <c r="K171" s="15"/>
      <c r="L171" s="229"/>
      <c r="M171" s="234"/>
      <c r="N171" s="235"/>
      <c r="O171" s="235"/>
      <c r="P171" s="235"/>
      <c r="Q171" s="235"/>
      <c r="R171" s="235"/>
      <c r="S171" s="235"/>
      <c r="T171" s="23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30" t="s">
        <v>157</v>
      </c>
      <c r="AU171" s="230" t="s">
        <v>87</v>
      </c>
      <c r="AV171" s="15" t="s">
        <v>153</v>
      </c>
      <c r="AW171" s="15" t="s">
        <v>36</v>
      </c>
      <c r="AX171" s="15" t="s">
        <v>87</v>
      </c>
      <c r="AY171" s="230" t="s">
        <v>145</v>
      </c>
    </row>
    <row r="172" s="2" customFormat="1" ht="62.7" customHeight="1">
      <c r="A172" s="38"/>
      <c r="B172" s="196"/>
      <c r="C172" s="197" t="s">
        <v>255</v>
      </c>
      <c r="D172" s="197" t="s">
        <v>148</v>
      </c>
      <c r="E172" s="198" t="s">
        <v>256</v>
      </c>
      <c r="F172" s="199" t="s">
        <v>257</v>
      </c>
      <c r="G172" s="200" t="s">
        <v>179</v>
      </c>
      <c r="H172" s="201">
        <v>61.740000000000002</v>
      </c>
      <c r="I172" s="202"/>
      <c r="J172" s="203">
        <f>ROUND(I172*H172,2)</f>
        <v>0</v>
      </c>
      <c r="K172" s="199" t="s">
        <v>152</v>
      </c>
      <c r="L172" s="39"/>
      <c r="M172" s="204" t="s">
        <v>1</v>
      </c>
      <c r="N172" s="205" t="s">
        <v>44</v>
      </c>
      <c r="O172" s="77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250</v>
      </c>
      <c r="AT172" s="208" t="s">
        <v>148</v>
      </c>
      <c r="AU172" s="208" t="s">
        <v>87</v>
      </c>
      <c r="AY172" s="19" t="s">
        <v>145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9" t="s">
        <v>87</v>
      </c>
      <c r="BK172" s="209">
        <f>ROUND(I172*H172,2)</f>
        <v>0</v>
      </c>
      <c r="BL172" s="19" t="s">
        <v>250</v>
      </c>
      <c r="BM172" s="208" t="s">
        <v>258</v>
      </c>
    </row>
    <row r="173" s="2" customFormat="1">
      <c r="A173" s="38"/>
      <c r="B173" s="39"/>
      <c r="C173" s="38"/>
      <c r="D173" s="210" t="s">
        <v>155</v>
      </c>
      <c r="E173" s="38"/>
      <c r="F173" s="211" t="s">
        <v>252</v>
      </c>
      <c r="G173" s="38"/>
      <c r="H173" s="38"/>
      <c r="I173" s="132"/>
      <c r="J173" s="38"/>
      <c r="K173" s="38"/>
      <c r="L173" s="39"/>
      <c r="M173" s="212"/>
      <c r="N173" s="213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155</v>
      </c>
      <c r="AU173" s="19" t="s">
        <v>87</v>
      </c>
    </row>
    <row r="174" s="13" customFormat="1">
      <c r="A174" s="13"/>
      <c r="B174" s="214"/>
      <c r="C174" s="13"/>
      <c r="D174" s="210" t="s">
        <v>157</v>
      </c>
      <c r="E174" s="215" t="s">
        <v>1</v>
      </c>
      <c r="F174" s="216" t="s">
        <v>259</v>
      </c>
      <c r="G174" s="13"/>
      <c r="H174" s="217">
        <v>61.740000000000002</v>
      </c>
      <c r="I174" s="218"/>
      <c r="J174" s="13"/>
      <c r="K174" s="13"/>
      <c r="L174" s="214"/>
      <c r="M174" s="219"/>
      <c r="N174" s="220"/>
      <c r="O174" s="220"/>
      <c r="P174" s="220"/>
      <c r="Q174" s="220"/>
      <c r="R174" s="220"/>
      <c r="S174" s="220"/>
      <c r="T174" s="22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15" t="s">
        <v>157</v>
      </c>
      <c r="AU174" s="215" t="s">
        <v>87</v>
      </c>
      <c r="AV174" s="13" t="s">
        <v>89</v>
      </c>
      <c r="AW174" s="13" t="s">
        <v>36</v>
      </c>
      <c r="AX174" s="13" t="s">
        <v>87</v>
      </c>
      <c r="AY174" s="215" t="s">
        <v>145</v>
      </c>
    </row>
    <row r="175" s="2" customFormat="1" ht="62.7" customHeight="1">
      <c r="A175" s="38"/>
      <c r="B175" s="196"/>
      <c r="C175" s="197" t="s">
        <v>260</v>
      </c>
      <c r="D175" s="197" t="s">
        <v>148</v>
      </c>
      <c r="E175" s="198" t="s">
        <v>261</v>
      </c>
      <c r="F175" s="199" t="s">
        <v>262</v>
      </c>
      <c r="G175" s="200" t="s">
        <v>179</v>
      </c>
      <c r="H175" s="201">
        <v>26.792999999999999</v>
      </c>
      <c r="I175" s="202"/>
      <c r="J175" s="203">
        <f>ROUND(I175*H175,2)</f>
        <v>0</v>
      </c>
      <c r="K175" s="199" t="s">
        <v>152</v>
      </c>
      <c r="L175" s="39"/>
      <c r="M175" s="204" t="s">
        <v>1</v>
      </c>
      <c r="N175" s="205" t="s">
        <v>44</v>
      </c>
      <c r="O175" s="77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8" t="s">
        <v>250</v>
      </c>
      <c r="AT175" s="208" t="s">
        <v>148</v>
      </c>
      <c r="AU175" s="208" t="s">
        <v>87</v>
      </c>
      <c r="AY175" s="19" t="s">
        <v>145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9" t="s">
        <v>87</v>
      </c>
      <c r="BK175" s="209">
        <f>ROUND(I175*H175,2)</f>
        <v>0</v>
      </c>
      <c r="BL175" s="19" t="s">
        <v>250</v>
      </c>
      <c r="BM175" s="208" t="s">
        <v>263</v>
      </c>
    </row>
    <row r="176" s="2" customFormat="1">
      <c r="A176" s="38"/>
      <c r="B176" s="39"/>
      <c r="C176" s="38"/>
      <c r="D176" s="210" t="s">
        <v>155</v>
      </c>
      <c r="E176" s="38"/>
      <c r="F176" s="211" t="s">
        <v>252</v>
      </c>
      <c r="G176" s="38"/>
      <c r="H176" s="38"/>
      <c r="I176" s="132"/>
      <c r="J176" s="38"/>
      <c r="K176" s="38"/>
      <c r="L176" s="39"/>
      <c r="M176" s="212"/>
      <c r="N176" s="213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155</v>
      </c>
      <c r="AU176" s="19" t="s">
        <v>87</v>
      </c>
    </row>
    <row r="177" s="13" customFormat="1">
      <c r="A177" s="13"/>
      <c r="B177" s="214"/>
      <c r="C177" s="13"/>
      <c r="D177" s="210" t="s">
        <v>157</v>
      </c>
      <c r="E177" s="215" t="s">
        <v>1</v>
      </c>
      <c r="F177" s="216" t="s">
        <v>264</v>
      </c>
      <c r="G177" s="13"/>
      <c r="H177" s="217">
        <v>12.880000000000001</v>
      </c>
      <c r="I177" s="218"/>
      <c r="J177" s="13"/>
      <c r="K177" s="13"/>
      <c r="L177" s="214"/>
      <c r="M177" s="219"/>
      <c r="N177" s="220"/>
      <c r="O177" s="220"/>
      <c r="P177" s="220"/>
      <c r="Q177" s="220"/>
      <c r="R177" s="220"/>
      <c r="S177" s="220"/>
      <c r="T177" s="22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15" t="s">
        <v>157</v>
      </c>
      <c r="AU177" s="215" t="s">
        <v>87</v>
      </c>
      <c r="AV177" s="13" t="s">
        <v>89</v>
      </c>
      <c r="AW177" s="13" t="s">
        <v>36</v>
      </c>
      <c r="AX177" s="13" t="s">
        <v>79</v>
      </c>
      <c r="AY177" s="215" t="s">
        <v>145</v>
      </c>
    </row>
    <row r="178" s="13" customFormat="1">
      <c r="A178" s="13"/>
      <c r="B178" s="214"/>
      <c r="C178" s="13"/>
      <c r="D178" s="210" t="s">
        <v>157</v>
      </c>
      <c r="E178" s="215" t="s">
        <v>1</v>
      </c>
      <c r="F178" s="216" t="s">
        <v>265</v>
      </c>
      <c r="G178" s="13"/>
      <c r="H178" s="217">
        <v>12.880000000000001</v>
      </c>
      <c r="I178" s="218"/>
      <c r="J178" s="13"/>
      <c r="K178" s="13"/>
      <c r="L178" s="214"/>
      <c r="M178" s="219"/>
      <c r="N178" s="220"/>
      <c r="O178" s="220"/>
      <c r="P178" s="220"/>
      <c r="Q178" s="220"/>
      <c r="R178" s="220"/>
      <c r="S178" s="220"/>
      <c r="T178" s="22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15" t="s">
        <v>157</v>
      </c>
      <c r="AU178" s="215" t="s">
        <v>87</v>
      </c>
      <c r="AV178" s="13" t="s">
        <v>89</v>
      </c>
      <c r="AW178" s="13" t="s">
        <v>36</v>
      </c>
      <c r="AX178" s="13" t="s">
        <v>79</v>
      </c>
      <c r="AY178" s="215" t="s">
        <v>145</v>
      </c>
    </row>
    <row r="179" s="13" customFormat="1">
      <c r="A179" s="13"/>
      <c r="B179" s="214"/>
      <c r="C179" s="13"/>
      <c r="D179" s="210" t="s">
        <v>157</v>
      </c>
      <c r="E179" s="215" t="s">
        <v>1</v>
      </c>
      <c r="F179" s="216" t="s">
        <v>266</v>
      </c>
      <c r="G179" s="13"/>
      <c r="H179" s="217">
        <v>0.16400000000000001</v>
      </c>
      <c r="I179" s="218"/>
      <c r="J179" s="13"/>
      <c r="K179" s="13"/>
      <c r="L179" s="214"/>
      <c r="M179" s="219"/>
      <c r="N179" s="220"/>
      <c r="O179" s="220"/>
      <c r="P179" s="220"/>
      <c r="Q179" s="220"/>
      <c r="R179" s="220"/>
      <c r="S179" s="220"/>
      <c r="T179" s="22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5" t="s">
        <v>157</v>
      </c>
      <c r="AU179" s="215" t="s">
        <v>87</v>
      </c>
      <c r="AV179" s="13" t="s">
        <v>89</v>
      </c>
      <c r="AW179" s="13" t="s">
        <v>36</v>
      </c>
      <c r="AX179" s="13" t="s">
        <v>79</v>
      </c>
      <c r="AY179" s="215" t="s">
        <v>145</v>
      </c>
    </row>
    <row r="180" s="13" customFormat="1">
      <c r="A180" s="13"/>
      <c r="B180" s="214"/>
      <c r="C180" s="13"/>
      <c r="D180" s="210" t="s">
        <v>157</v>
      </c>
      <c r="E180" s="215" t="s">
        <v>1</v>
      </c>
      <c r="F180" s="216" t="s">
        <v>267</v>
      </c>
      <c r="G180" s="13"/>
      <c r="H180" s="217">
        <v>0.058999999999999997</v>
      </c>
      <c r="I180" s="218"/>
      <c r="J180" s="13"/>
      <c r="K180" s="13"/>
      <c r="L180" s="214"/>
      <c r="M180" s="219"/>
      <c r="N180" s="220"/>
      <c r="O180" s="220"/>
      <c r="P180" s="220"/>
      <c r="Q180" s="220"/>
      <c r="R180" s="220"/>
      <c r="S180" s="220"/>
      <c r="T180" s="22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15" t="s">
        <v>157</v>
      </c>
      <c r="AU180" s="215" t="s">
        <v>87</v>
      </c>
      <c r="AV180" s="13" t="s">
        <v>89</v>
      </c>
      <c r="AW180" s="13" t="s">
        <v>36</v>
      </c>
      <c r="AX180" s="13" t="s">
        <v>79</v>
      </c>
      <c r="AY180" s="215" t="s">
        <v>145</v>
      </c>
    </row>
    <row r="181" s="13" customFormat="1">
      <c r="A181" s="13"/>
      <c r="B181" s="214"/>
      <c r="C181" s="13"/>
      <c r="D181" s="210" t="s">
        <v>157</v>
      </c>
      <c r="E181" s="215" t="s">
        <v>1</v>
      </c>
      <c r="F181" s="216" t="s">
        <v>268</v>
      </c>
      <c r="G181" s="13"/>
      <c r="H181" s="217">
        <v>0.029000000000000001</v>
      </c>
      <c r="I181" s="218"/>
      <c r="J181" s="13"/>
      <c r="K181" s="13"/>
      <c r="L181" s="214"/>
      <c r="M181" s="219"/>
      <c r="N181" s="220"/>
      <c r="O181" s="220"/>
      <c r="P181" s="220"/>
      <c r="Q181" s="220"/>
      <c r="R181" s="220"/>
      <c r="S181" s="220"/>
      <c r="T181" s="22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5" t="s">
        <v>157</v>
      </c>
      <c r="AU181" s="215" t="s">
        <v>87</v>
      </c>
      <c r="AV181" s="13" t="s">
        <v>89</v>
      </c>
      <c r="AW181" s="13" t="s">
        <v>36</v>
      </c>
      <c r="AX181" s="13" t="s">
        <v>79</v>
      </c>
      <c r="AY181" s="215" t="s">
        <v>145</v>
      </c>
    </row>
    <row r="182" s="13" customFormat="1">
      <c r="A182" s="13"/>
      <c r="B182" s="214"/>
      <c r="C182" s="13"/>
      <c r="D182" s="210" t="s">
        <v>157</v>
      </c>
      <c r="E182" s="215" t="s">
        <v>1</v>
      </c>
      <c r="F182" s="216" t="s">
        <v>269</v>
      </c>
      <c r="G182" s="13"/>
      <c r="H182" s="217">
        <v>0.66500000000000004</v>
      </c>
      <c r="I182" s="218"/>
      <c r="J182" s="13"/>
      <c r="K182" s="13"/>
      <c r="L182" s="214"/>
      <c r="M182" s="219"/>
      <c r="N182" s="220"/>
      <c r="O182" s="220"/>
      <c r="P182" s="220"/>
      <c r="Q182" s="220"/>
      <c r="R182" s="220"/>
      <c r="S182" s="220"/>
      <c r="T182" s="22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15" t="s">
        <v>157</v>
      </c>
      <c r="AU182" s="215" t="s">
        <v>87</v>
      </c>
      <c r="AV182" s="13" t="s">
        <v>89</v>
      </c>
      <c r="AW182" s="13" t="s">
        <v>36</v>
      </c>
      <c r="AX182" s="13" t="s">
        <v>79</v>
      </c>
      <c r="AY182" s="215" t="s">
        <v>145</v>
      </c>
    </row>
    <row r="183" s="13" customFormat="1">
      <c r="A183" s="13"/>
      <c r="B183" s="214"/>
      <c r="C183" s="13"/>
      <c r="D183" s="210" t="s">
        <v>157</v>
      </c>
      <c r="E183" s="215" t="s">
        <v>1</v>
      </c>
      <c r="F183" s="216" t="s">
        <v>270</v>
      </c>
      <c r="G183" s="13"/>
      <c r="H183" s="217">
        <v>0.11600000000000001</v>
      </c>
      <c r="I183" s="218"/>
      <c r="J183" s="13"/>
      <c r="K183" s="13"/>
      <c r="L183" s="214"/>
      <c r="M183" s="219"/>
      <c r="N183" s="220"/>
      <c r="O183" s="220"/>
      <c r="P183" s="220"/>
      <c r="Q183" s="220"/>
      <c r="R183" s="220"/>
      <c r="S183" s="220"/>
      <c r="T183" s="22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5" t="s">
        <v>157</v>
      </c>
      <c r="AU183" s="215" t="s">
        <v>87</v>
      </c>
      <c r="AV183" s="13" t="s">
        <v>89</v>
      </c>
      <c r="AW183" s="13" t="s">
        <v>36</v>
      </c>
      <c r="AX183" s="13" t="s">
        <v>79</v>
      </c>
      <c r="AY183" s="215" t="s">
        <v>145</v>
      </c>
    </row>
    <row r="184" s="15" customFormat="1">
      <c r="A184" s="15"/>
      <c r="B184" s="229"/>
      <c r="C184" s="15"/>
      <c r="D184" s="210" t="s">
        <v>157</v>
      </c>
      <c r="E184" s="230" t="s">
        <v>1</v>
      </c>
      <c r="F184" s="231" t="s">
        <v>171</v>
      </c>
      <c r="G184" s="15"/>
      <c r="H184" s="232">
        <v>26.792999999999999</v>
      </c>
      <c r="I184" s="233"/>
      <c r="J184" s="15"/>
      <c r="K184" s="15"/>
      <c r="L184" s="229"/>
      <c r="M184" s="234"/>
      <c r="N184" s="235"/>
      <c r="O184" s="235"/>
      <c r="P184" s="235"/>
      <c r="Q184" s="235"/>
      <c r="R184" s="235"/>
      <c r="S184" s="235"/>
      <c r="T184" s="23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30" t="s">
        <v>157</v>
      </c>
      <c r="AU184" s="230" t="s">
        <v>87</v>
      </c>
      <c r="AV184" s="15" t="s">
        <v>153</v>
      </c>
      <c r="AW184" s="15" t="s">
        <v>36</v>
      </c>
      <c r="AX184" s="15" t="s">
        <v>87</v>
      </c>
      <c r="AY184" s="230" t="s">
        <v>145</v>
      </c>
    </row>
    <row r="185" s="2" customFormat="1" ht="24.15" customHeight="1">
      <c r="A185" s="38"/>
      <c r="B185" s="196"/>
      <c r="C185" s="197" t="s">
        <v>7</v>
      </c>
      <c r="D185" s="197" t="s">
        <v>148</v>
      </c>
      <c r="E185" s="198" t="s">
        <v>271</v>
      </c>
      <c r="F185" s="199" t="s">
        <v>272</v>
      </c>
      <c r="G185" s="200" t="s">
        <v>190</v>
      </c>
      <c r="H185" s="201">
        <v>1</v>
      </c>
      <c r="I185" s="202"/>
      <c r="J185" s="203">
        <f>ROUND(I185*H185,2)</f>
        <v>0</v>
      </c>
      <c r="K185" s="199" t="s">
        <v>152</v>
      </c>
      <c r="L185" s="39"/>
      <c r="M185" s="204" t="s">
        <v>1</v>
      </c>
      <c r="N185" s="205" t="s">
        <v>44</v>
      </c>
      <c r="O185" s="77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250</v>
      </c>
      <c r="AT185" s="208" t="s">
        <v>148</v>
      </c>
      <c r="AU185" s="208" t="s">
        <v>87</v>
      </c>
      <c r="AY185" s="19" t="s">
        <v>145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9" t="s">
        <v>87</v>
      </c>
      <c r="BK185" s="209">
        <f>ROUND(I185*H185,2)</f>
        <v>0</v>
      </c>
      <c r="BL185" s="19" t="s">
        <v>250</v>
      </c>
      <c r="BM185" s="208" t="s">
        <v>273</v>
      </c>
    </row>
    <row r="186" s="2" customFormat="1" ht="24.15" customHeight="1">
      <c r="A186" s="38"/>
      <c r="B186" s="196"/>
      <c r="C186" s="197" t="s">
        <v>274</v>
      </c>
      <c r="D186" s="197" t="s">
        <v>148</v>
      </c>
      <c r="E186" s="198" t="s">
        <v>275</v>
      </c>
      <c r="F186" s="199" t="s">
        <v>276</v>
      </c>
      <c r="G186" s="200" t="s">
        <v>190</v>
      </c>
      <c r="H186" s="201">
        <v>4</v>
      </c>
      <c r="I186" s="202"/>
      <c r="J186" s="203">
        <f>ROUND(I186*H186,2)</f>
        <v>0</v>
      </c>
      <c r="K186" s="199" t="s">
        <v>152</v>
      </c>
      <c r="L186" s="39"/>
      <c r="M186" s="204" t="s">
        <v>1</v>
      </c>
      <c r="N186" s="205" t="s">
        <v>44</v>
      </c>
      <c r="O186" s="77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8" t="s">
        <v>250</v>
      </c>
      <c r="AT186" s="208" t="s">
        <v>148</v>
      </c>
      <c r="AU186" s="208" t="s">
        <v>87</v>
      </c>
      <c r="AY186" s="19" t="s">
        <v>145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9" t="s">
        <v>87</v>
      </c>
      <c r="BK186" s="209">
        <f>ROUND(I186*H186,2)</f>
        <v>0</v>
      </c>
      <c r="BL186" s="19" t="s">
        <v>250</v>
      </c>
      <c r="BM186" s="208" t="s">
        <v>277</v>
      </c>
    </row>
    <row r="187" s="2" customFormat="1" ht="24.15" customHeight="1">
      <c r="A187" s="38"/>
      <c r="B187" s="196"/>
      <c r="C187" s="197" t="s">
        <v>278</v>
      </c>
      <c r="D187" s="197" t="s">
        <v>148</v>
      </c>
      <c r="E187" s="198" t="s">
        <v>279</v>
      </c>
      <c r="F187" s="199" t="s">
        <v>280</v>
      </c>
      <c r="G187" s="200" t="s">
        <v>179</v>
      </c>
      <c r="H187" s="201">
        <v>523.11800000000005</v>
      </c>
      <c r="I187" s="202"/>
      <c r="J187" s="203">
        <f>ROUND(I187*H187,2)</f>
        <v>0</v>
      </c>
      <c r="K187" s="199" t="s">
        <v>152</v>
      </c>
      <c r="L187" s="39"/>
      <c r="M187" s="204" t="s">
        <v>1</v>
      </c>
      <c r="N187" s="205" t="s">
        <v>44</v>
      </c>
      <c r="O187" s="77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8" t="s">
        <v>250</v>
      </c>
      <c r="AT187" s="208" t="s">
        <v>148</v>
      </c>
      <c r="AU187" s="208" t="s">
        <v>87</v>
      </c>
      <c r="AY187" s="19" t="s">
        <v>145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9" t="s">
        <v>87</v>
      </c>
      <c r="BK187" s="209">
        <f>ROUND(I187*H187,2)</f>
        <v>0</v>
      </c>
      <c r="BL187" s="19" t="s">
        <v>250</v>
      </c>
      <c r="BM187" s="208" t="s">
        <v>281</v>
      </c>
    </row>
    <row r="188" s="13" customFormat="1">
      <c r="A188" s="13"/>
      <c r="B188" s="214"/>
      <c r="C188" s="13"/>
      <c r="D188" s="210" t="s">
        <v>157</v>
      </c>
      <c r="E188" s="215" t="s">
        <v>1</v>
      </c>
      <c r="F188" s="216" t="s">
        <v>282</v>
      </c>
      <c r="G188" s="13"/>
      <c r="H188" s="217">
        <v>523.11800000000005</v>
      </c>
      <c r="I188" s="218"/>
      <c r="J188" s="13"/>
      <c r="K188" s="13"/>
      <c r="L188" s="214"/>
      <c r="M188" s="219"/>
      <c r="N188" s="220"/>
      <c r="O188" s="220"/>
      <c r="P188" s="220"/>
      <c r="Q188" s="220"/>
      <c r="R188" s="220"/>
      <c r="S188" s="220"/>
      <c r="T188" s="22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5" t="s">
        <v>157</v>
      </c>
      <c r="AU188" s="215" t="s">
        <v>87</v>
      </c>
      <c r="AV188" s="13" t="s">
        <v>89</v>
      </c>
      <c r="AW188" s="13" t="s">
        <v>36</v>
      </c>
      <c r="AX188" s="13" t="s">
        <v>87</v>
      </c>
      <c r="AY188" s="215" t="s">
        <v>145</v>
      </c>
    </row>
    <row r="189" s="2" customFormat="1" ht="24.15" customHeight="1">
      <c r="A189" s="38"/>
      <c r="B189" s="196"/>
      <c r="C189" s="197" t="s">
        <v>283</v>
      </c>
      <c r="D189" s="197" t="s">
        <v>148</v>
      </c>
      <c r="E189" s="198" t="s">
        <v>284</v>
      </c>
      <c r="F189" s="199" t="s">
        <v>285</v>
      </c>
      <c r="G189" s="200" t="s">
        <v>179</v>
      </c>
      <c r="H189" s="201">
        <v>12.880000000000001</v>
      </c>
      <c r="I189" s="202"/>
      <c r="J189" s="203">
        <f>ROUND(I189*H189,2)</f>
        <v>0</v>
      </c>
      <c r="K189" s="199" t="s">
        <v>152</v>
      </c>
      <c r="L189" s="39"/>
      <c r="M189" s="204" t="s">
        <v>1</v>
      </c>
      <c r="N189" s="205" t="s">
        <v>44</v>
      </c>
      <c r="O189" s="77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8" t="s">
        <v>250</v>
      </c>
      <c r="AT189" s="208" t="s">
        <v>148</v>
      </c>
      <c r="AU189" s="208" t="s">
        <v>87</v>
      </c>
      <c r="AY189" s="19" t="s">
        <v>145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9" t="s">
        <v>87</v>
      </c>
      <c r="BK189" s="209">
        <f>ROUND(I189*H189,2)</f>
        <v>0</v>
      </c>
      <c r="BL189" s="19" t="s">
        <v>250</v>
      </c>
      <c r="BM189" s="208" t="s">
        <v>286</v>
      </c>
    </row>
    <row r="190" s="13" customFormat="1">
      <c r="A190" s="13"/>
      <c r="B190" s="214"/>
      <c r="C190" s="13"/>
      <c r="D190" s="210" t="s">
        <v>157</v>
      </c>
      <c r="E190" s="215" t="s">
        <v>1</v>
      </c>
      <c r="F190" s="216" t="s">
        <v>287</v>
      </c>
      <c r="G190" s="13"/>
      <c r="H190" s="217">
        <v>12.880000000000001</v>
      </c>
      <c r="I190" s="218"/>
      <c r="J190" s="13"/>
      <c r="K190" s="13"/>
      <c r="L190" s="214"/>
      <c r="M190" s="219"/>
      <c r="N190" s="220"/>
      <c r="O190" s="220"/>
      <c r="P190" s="220"/>
      <c r="Q190" s="220"/>
      <c r="R190" s="220"/>
      <c r="S190" s="220"/>
      <c r="T190" s="22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157</v>
      </c>
      <c r="AU190" s="215" t="s">
        <v>87</v>
      </c>
      <c r="AV190" s="13" t="s">
        <v>89</v>
      </c>
      <c r="AW190" s="13" t="s">
        <v>36</v>
      </c>
      <c r="AX190" s="13" t="s">
        <v>87</v>
      </c>
      <c r="AY190" s="215" t="s">
        <v>145</v>
      </c>
    </row>
    <row r="191" s="12" customFormat="1" ht="25.92" customHeight="1">
      <c r="A191" s="12"/>
      <c r="B191" s="183"/>
      <c r="C191" s="12"/>
      <c r="D191" s="184" t="s">
        <v>78</v>
      </c>
      <c r="E191" s="185" t="s">
        <v>115</v>
      </c>
      <c r="F191" s="185" t="s">
        <v>116</v>
      </c>
      <c r="G191" s="12"/>
      <c r="H191" s="12"/>
      <c r="I191" s="186"/>
      <c r="J191" s="187">
        <f>BK191</f>
        <v>0</v>
      </c>
      <c r="K191" s="12"/>
      <c r="L191" s="183"/>
      <c r="M191" s="188"/>
      <c r="N191" s="189"/>
      <c r="O191" s="189"/>
      <c r="P191" s="190">
        <f>SUM(P192:P193)</f>
        <v>0</v>
      </c>
      <c r="Q191" s="189"/>
      <c r="R191" s="190">
        <f>SUM(R192:R193)</f>
        <v>0</v>
      </c>
      <c r="S191" s="189"/>
      <c r="T191" s="191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84" t="s">
        <v>146</v>
      </c>
      <c r="AT191" s="192" t="s">
        <v>78</v>
      </c>
      <c r="AU191" s="192" t="s">
        <v>79</v>
      </c>
      <c r="AY191" s="184" t="s">
        <v>145</v>
      </c>
      <c r="BK191" s="193">
        <f>SUM(BK192:BK193)</f>
        <v>0</v>
      </c>
    </row>
    <row r="192" s="2" customFormat="1" ht="24.15" customHeight="1">
      <c r="A192" s="38"/>
      <c r="B192" s="196"/>
      <c r="C192" s="197" t="s">
        <v>288</v>
      </c>
      <c r="D192" s="197" t="s">
        <v>148</v>
      </c>
      <c r="E192" s="198" t="s">
        <v>289</v>
      </c>
      <c r="F192" s="199" t="s">
        <v>290</v>
      </c>
      <c r="G192" s="200" t="s">
        <v>291</v>
      </c>
      <c r="H192" s="247"/>
      <c r="I192" s="202"/>
      <c r="J192" s="203">
        <f>ROUND(I192*H192,2)</f>
        <v>0</v>
      </c>
      <c r="K192" s="199" t="s">
        <v>152</v>
      </c>
      <c r="L192" s="39"/>
      <c r="M192" s="204" t="s">
        <v>1</v>
      </c>
      <c r="N192" s="205" t="s">
        <v>44</v>
      </c>
      <c r="O192" s="77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8" t="s">
        <v>153</v>
      </c>
      <c r="AT192" s="208" t="s">
        <v>148</v>
      </c>
      <c r="AU192" s="208" t="s">
        <v>87</v>
      </c>
      <c r="AY192" s="19" t="s">
        <v>145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9" t="s">
        <v>87</v>
      </c>
      <c r="BK192" s="209">
        <f>ROUND(I192*H192,2)</f>
        <v>0</v>
      </c>
      <c r="BL192" s="19" t="s">
        <v>153</v>
      </c>
      <c r="BM192" s="208" t="s">
        <v>292</v>
      </c>
    </row>
    <row r="193" s="2" customFormat="1">
      <c r="A193" s="38"/>
      <c r="B193" s="39"/>
      <c r="C193" s="38"/>
      <c r="D193" s="210" t="s">
        <v>155</v>
      </c>
      <c r="E193" s="38"/>
      <c r="F193" s="211" t="s">
        <v>293</v>
      </c>
      <c r="G193" s="38"/>
      <c r="H193" s="38"/>
      <c r="I193" s="132"/>
      <c r="J193" s="38"/>
      <c r="K193" s="38"/>
      <c r="L193" s="39"/>
      <c r="M193" s="248"/>
      <c r="N193" s="249"/>
      <c r="O193" s="250"/>
      <c r="P193" s="250"/>
      <c r="Q193" s="250"/>
      <c r="R193" s="250"/>
      <c r="S193" s="250"/>
      <c r="T193" s="251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155</v>
      </c>
      <c r="AU193" s="19" t="s">
        <v>87</v>
      </c>
    </row>
    <row r="194" s="2" customFormat="1" ht="6.96" customHeight="1">
      <c r="A194" s="38"/>
      <c r="B194" s="60"/>
      <c r="C194" s="61"/>
      <c r="D194" s="61"/>
      <c r="E194" s="61"/>
      <c r="F194" s="61"/>
      <c r="G194" s="61"/>
      <c r="H194" s="61"/>
      <c r="I194" s="156"/>
      <c r="J194" s="61"/>
      <c r="K194" s="61"/>
      <c r="L194" s="39"/>
      <c r="M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</sheetData>
  <autoFilter ref="C119:K19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118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Oprava, přestavba propustků na trati v úseku Nedvědice - Tišnov</v>
      </c>
      <c r="F7" s="32"/>
      <c r="G7" s="32"/>
      <c r="H7" s="32"/>
      <c r="I7" s="128"/>
      <c r="L7" s="22"/>
    </row>
    <row r="8" hidden="1" s="1" customFormat="1" ht="12" customHeight="1">
      <c r="B8" s="22"/>
      <c r="D8" s="32" t="s">
        <v>119</v>
      </c>
      <c r="I8" s="128"/>
      <c r="L8" s="22"/>
    </row>
    <row r="9" hidden="1" s="2" customFormat="1" ht="16.5" customHeight="1">
      <c r="A9" s="38"/>
      <c r="B9" s="39"/>
      <c r="C9" s="38"/>
      <c r="D9" s="38"/>
      <c r="E9" s="131" t="s">
        <v>294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295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39"/>
      <c r="C11" s="38"/>
      <c r="D11" s="38"/>
      <c r="E11" s="67" t="s">
        <v>296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ROUND((SUM(BE133:BE227)),  2)</f>
        <v>0</v>
      </c>
      <c r="G35" s="38"/>
      <c r="H35" s="38"/>
      <c r="I35" s="143">
        <v>0.20999999999999999</v>
      </c>
      <c r="J35" s="142">
        <f>ROUND(((SUM(BE133:BE227))*I35),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ROUND((SUM(BF133:BF227)),  2)</f>
        <v>0</v>
      </c>
      <c r="G36" s="38"/>
      <c r="H36" s="38"/>
      <c r="I36" s="143">
        <v>0.14999999999999999</v>
      </c>
      <c r="J36" s="142">
        <f>ROUND(((SUM(BF133:BF227))*I36),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ROUND((SUM(BG133:BG227)),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ROUND((SUM(BH133:BH227)),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ROUND((SUM(BI133:BI227)),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Oprava, přestavba propustků na trati v úseku Nedvědice - Tišnov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119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294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295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02.01 - Propustek v km 81,363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122</v>
      </c>
      <c r="D96" s="144"/>
      <c r="E96" s="144"/>
      <c r="F96" s="144"/>
      <c r="G96" s="144"/>
      <c r="H96" s="144"/>
      <c r="I96" s="159"/>
      <c r="J96" s="160" t="s">
        <v>123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124</v>
      </c>
      <c r="D98" s="38"/>
      <c r="E98" s="38"/>
      <c r="F98" s="38"/>
      <c r="G98" s="38"/>
      <c r="H98" s="38"/>
      <c r="I98" s="132"/>
      <c r="J98" s="96">
        <f>J133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hidden="1" s="9" customFormat="1" ht="24.96" customHeight="1">
      <c r="A99" s="9"/>
      <c r="B99" s="162"/>
      <c r="C99" s="9"/>
      <c r="D99" s="163" t="s">
        <v>126</v>
      </c>
      <c r="E99" s="164"/>
      <c r="F99" s="164"/>
      <c r="G99" s="164"/>
      <c r="H99" s="164"/>
      <c r="I99" s="165"/>
      <c r="J99" s="166">
        <f>J134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67"/>
      <c r="C100" s="10"/>
      <c r="D100" s="168" t="s">
        <v>297</v>
      </c>
      <c r="E100" s="169"/>
      <c r="F100" s="169"/>
      <c r="G100" s="169"/>
      <c r="H100" s="169"/>
      <c r="I100" s="170"/>
      <c r="J100" s="171">
        <f>J135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67"/>
      <c r="C101" s="10"/>
      <c r="D101" s="168" t="s">
        <v>298</v>
      </c>
      <c r="E101" s="169"/>
      <c r="F101" s="169"/>
      <c r="G101" s="169"/>
      <c r="H101" s="169"/>
      <c r="I101" s="170"/>
      <c r="J101" s="171">
        <f>J162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67"/>
      <c r="C102" s="10"/>
      <c r="D102" s="168" t="s">
        <v>299</v>
      </c>
      <c r="E102" s="169"/>
      <c r="F102" s="169"/>
      <c r="G102" s="169"/>
      <c r="H102" s="169"/>
      <c r="I102" s="170"/>
      <c r="J102" s="171">
        <f>J173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67"/>
      <c r="C103" s="10"/>
      <c r="D103" s="168" t="s">
        <v>300</v>
      </c>
      <c r="E103" s="169"/>
      <c r="F103" s="169"/>
      <c r="G103" s="169"/>
      <c r="H103" s="169"/>
      <c r="I103" s="170"/>
      <c r="J103" s="171">
        <f>J179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67"/>
      <c r="C104" s="10"/>
      <c r="D104" s="168" t="s">
        <v>301</v>
      </c>
      <c r="E104" s="169"/>
      <c r="F104" s="169"/>
      <c r="G104" s="169"/>
      <c r="H104" s="169"/>
      <c r="I104" s="170"/>
      <c r="J104" s="171">
        <f>J192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67"/>
      <c r="C105" s="10"/>
      <c r="D105" s="168" t="s">
        <v>302</v>
      </c>
      <c r="E105" s="169"/>
      <c r="F105" s="169"/>
      <c r="G105" s="169"/>
      <c r="H105" s="169"/>
      <c r="I105" s="170"/>
      <c r="J105" s="171">
        <f>J197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67"/>
      <c r="C106" s="10"/>
      <c r="D106" s="168" t="s">
        <v>303</v>
      </c>
      <c r="E106" s="169"/>
      <c r="F106" s="169"/>
      <c r="G106" s="169"/>
      <c r="H106" s="169"/>
      <c r="I106" s="170"/>
      <c r="J106" s="171">
        <f>J206</f>
        <v>0</v>
      </c>
      <c r="K106" s="10"/>
      <c r="L106" s="16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62"/>
      <c r="C107" s="9"/>
      <c r="D107" s="163" t="s">
        <v>304</v>
      </c>
      <c r="E107" s="164"/>
      <c r="F107" s="164"/>
      <c r="G107" s="164"/>
      <c r="H107" s="164"/>
      <c r="I107" s="165"/>
      <c r="J107" s="166">
        <f>J209</f>
        <v>0</v>
      </c>
      <c r="K107" s="9"/>
      <c r="L107" s="16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67"/>
      <c r="C108" s="10"/>
      <c r="D108" s="168" t="s">
        <v>305</v>
      </c>
      <c r="E108" s="169"/>
      <c r="F108" s="169"/>
      <c r="G108" s="169"/>
      <c r="H108" s="169"/>
      <c r="I108" s="170"/>
      <c r="J108" s="171">
        <f>J210</f>
        <v>0</v>
      </c>
      <c r="K108" s="10"/>
      <c r="L108" s="16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62"/>
      <c r="C109" s="9"/>
      <c r="D109" s="163" t="s">
        <v>129</v>
      </c>
      <c r="E109" s="164"/>
      <c r="F109" s="164"/>
      <c r="G109" s="164"/>
      <c r="H109" s="164"/>
      <c r="I109" s="165"/>
      <c r="J109" s="166">
        <f>J221</f>
        <v>0</v>
      </c>
      <c r="K109" s="9"/>
      <c r="L109" s="16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67"/>
      <c r="C110" s="10"/>
      <c r="D110" s="168" t="s">
        <v>306</v>
      </c>
      <c r="E110" s="169"/>
      <c r="F110" s="169"/>
      <c r="G110" s="169"/>
      <c r="H110" s="169"/>
      <c r="I110" s="170"/>
      <c r="J110" s="171">
        <f>J222</f>
        <v>0</v>
      </c>
      <c r="K110" s="10"/>
      <c r="L110" s="16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67"/>
      <c r="C111" s="10"/>
      <c r="D111" s="168" t="s">
        <v>307</v>
      </c>
      <c r="E111" s="169"/>
      <c r="F111" s="169"/>
      <c r="G111" s="169"/>
      <c r="H111" s="169"/>
      <c r="I111" s="170"/>
      <c r="J111" s="171">
        <f>J226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156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/>
    <row r="115" hidden="1"/>
    <row r="116" hidden="1"/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157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130</v>
      </c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31" t="str">
        <f>E7</f>
        <v>Oprava, přestavba propustků na trati v úseku Nedvědice - Tišnov</v>
      </c>
      <c r="F121" s="32"/>
      <c r="G121" s="32"/>
      <c r="H121" s="32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2"/>
      <c r="C122" s="32" t="s">
        <v>119</v>
      </c>
      <c r="I122" s="128"/>
      <c r="L122" s="22"/>
    </row>
    <row r="123" s="2" customFormat="1" ht="16.5" customHeight="1">
      <c r="A123" s="38"/>
      <c r="B123" s="39"/>
      <c r="C123" s="38"/>
      <c r="D123" s="38"/>
      <c r="E123" s="131" t="s">
        <v>294</v>
      </c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295</v>
      </c>
      <c r="D124" s="38"/>
      <c r="E124" s="38"/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E11</f>
        <v>SO 02.01 - Propustek v km 81,363</v>
      </c>
      <c r="F125" s="38"/>
      <c r="G125" s="38"/>
      <c r="H125" s="38"/>
      <c r="I125" s="132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F14</f>
        <v>Nedvědice - Tišnov</v>
      </c>
      <c r="G127" s="38"/>
      <c r="H127" s="38"/>
      <c r="I127" s="133" t="s">
        <v>22</v>
      </c>
      <c r="J127" s="69" t="str">
        <f>IF(J14="","",J14)</f>
        <v>29. 6. 2020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32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38"/>
      <c r="E129" s="38"/>
      <c r="F129" s="27" t="str">
        <f>E17</f>
        <v>Správa železnic, státní organizace</v>
      </c>
      <c r="G129" s="38"/>
      <c r="H129" s="38"/>
      <c r="I129" s="133" t="s">
        <v>32</v>
      </c>
      <c r="J129" s="36" t="str">
        <f>E23</f>
        <v>DMC Havlíčkův Brod s.r.o.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30</v>
      </c>
      <c r="D130" s="38"/>
      <c r="E130" s="38"/>
      <c r="F130" s="27" t="str">
        <f>IF(E20="","",E20)</f>
        <v>Vyplň údaj</v>
      </c>
      <c r="G130" s="38"/>
      <c r="H130" s="38"/>
      <c r="I130" s="133" t="s">
        <v>37</v>
      </c>
      <c r="J130" s="36" t="str">
        <f>E26</f>
        <v>DMC Havlíčkův Brod s.r.o.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132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72"/>
      <c r="B132" s="173"/>
      <c r="C132" s="174" t="s">
        <v>131</v>
      </c>
      <c r="D132" s="175" t="s">
        <v>64</v>
      </c>
      <c r="E132" s="175" t="s">
        <v>60</v>
      </c>
      <c r="F132" s="175" t="s">
        <v>61</v>
      </c>
      <c r="G132" s="175" t="s">
        <v>132</v>
      </c>
      <c r="H132" s="175" t="s">
        <v>133</v>
      </c>
      <c r="I132" s="176" t="s">
        <v>134</v>
      </c>
      <c r="J132" s="175" t="s">
        <v>123</v>
      </c>
      <c r="K132" s="177" t="s">
        <v>135</v>
      </c>
      <c r="L132" s="178"/>
      <c r="M132" s="86" t="s">
        <v>1</v>
      </c>
      <c r="N132" s="87" t="s">
        <v>43</v>
      </c>
      <c r="O132" s="87" t="s">
        <v>136</v>
      </c>
      <c r="P132" s="87" t="s">
        <v>137</v>
      </c>
      <c r="Q132" s="87" t="s">
        <v>138</v>
      </c>
      <c r="R132" s="87" t="s">
        <v>139</v>
      </c>
      <c r="S132" s="87" t="s">
        <v>140</v>
      </c>
      <c r="T132" s="88" t="s">
        <v>141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="2" customFormat="1" ht="22.8" customHeight="1">
      <c r="A133" s="38"/>
      <c r="B133" s="39"/>
      <c r="C133" s="93" t="s">
        <v>142</v>
      </c>
      <c r="D133" s="38"/>
      <c r="E133" s="38"/>
      <c r="F133" s="38"/>
      <c r="G133" s="38"/>
      <c r="H133" s="38"/>
      <c r="I133" s="132"/>
      <c r="J133" s="179">
        <f>BK133</f>
        <v>0</v>
      </c>
      <c r="K133" s="38"/>
      <c r="L133" s="39"/>
      <c r="M133" s="89"/>
      <c r="N133" s="73"/>
      <c r="O133" s="90"/>
      <c r="P133" s="180">
        <f>P134+P209+P221</f>
        <v>0</v>
      </c>
      <c r="Q133" s="90"/>
      <c r="R133" s="180">
        <f>R134+R209+R221</f>
        <v>279.69156765000002</v>
      </c>
      <c r="S133" s="90"/>
      <c r="T133" s="181">
        <f>T134+T209+T221</f>
        <v>185.33064000000005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78</v>
      </c>
      <c r="AU133" s="19" t="s">
        <v>125</v>
      </c>
      <c r="BK133" s="182">
        <f>BK134+BK209+BK221</f>
        <v>0</v>
      </c>
    </row>
    <row r="134" s="12" customFormat="1" ht="25.92" customHeight="1">
      <c r="A134" s="12"/>
      <c r="B134" s="183"/>
      <c r="C134" s="12"/>
      <c r="D134" s="184" t="s">
        <v>78</v>
      </c>
      <c r="E134" s="185" t="s">
        <v>143</v>
      </c>
      <c r="F134" s="185" t="s">
        <v>144</v>
      </c>
      <c r="G134" s="12"/>
      <c r="H134" s="12"/>
      <c r="I134" s="186"/>
      <c r="J134" s="187">
        <f>BK134</f>
        <v>0</v>
      </c>
      <c r="K134" s="12"/>
      <c r="L134" s="183"/>
      <c r="M134" s="188"/>
      <c r="N134" s="189"/>
      <c r="O134" s="189"/>
      <c r="P134" s="190">
        <f>P135+P162+P173+P179+P192+P197+P206</f>
        <v>0</v>
      </c>
      <c r="Q134" s="189"/>
      <c r="R134" s="190">
        <f>R135+R162+R173+R179+R192+R197+R206</f>
        <v>279.63856765000003</v>
      </c>
      <c r="S134" s="189"/>
      <c r="T134" s="191">
        <f>T135+T162+T173+T179+T192+T197+T206</f>
        <v>185.33064000000005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84" t="s">
        <v>87</v>
      </c>
      <c r="AT134" s="192" t="s">
        <v>78</v>
      </c>
      <c r="AU134" s="192" t="s">
        <v>79</v>
      </c>
      <c r="AY134" s="184" t="s">
        <v>145</v>
      </c>
      <c r="BK134" s="193">
        <f>BK135+BK162+BK173+BK179+BK192+BK197+BK206</f>
        <v>0</v>
      </c>
    </row>
    <row r="135" s="12" customFormat="1" ht="22.8" customHeight="1">
      <c r="A135" s="12"/>
      <c r="B135" s="183"/>
      <c r="C135" s="12"/>
      <c r="D135" s="184" t="s">
        <v>78</v>
      </c>
      <c r="E135" s="194" t="s">
        <v>87</v>
      </c>
      <c r="F135" s="194" t="s">
        <v>308</v>
      </c>
      <c r="G135" s="12"/>
      <c r="H135" s="12"/>
      <c r="I135" s="186"/>
      <c r="J135" s="195">
        <f>BK135</f>
        <v>0</v>
      </c>
      <c r="K135" s="12"/>
      <c r="L135" s="183"/>
      <c r="M135" s="188"/>
      <c r="N135" s="189"/>
      <c r="O135" s="189"/>
      <c r="P135" s="190">
        <f>SUM(P136:P161)</f>
        <v>0</v>
      </c>
      <c r="Q135" s="189"/>
      <c r="R135" s="190">
        <f>SUM(R136:R161)</f>
        <v>0.0050400000000000002</v>
      </c>
      <c r="S135" s="189"/>
      <c r="T135" s="191">
        <f>SUM(T136:T161)</f>
        <v>6.2100000000000009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4" t="s">
        <v>87</v>
      </c>
      <c r="AT135" s="192" t="s">
        <v>78</v>
      </c>
      <c r="AU135" s="192" t="s">
        <v>87</v>
      </c>
      <c r="AY135" s="184" t="s">
        <v>145</v>
      </c>
      <c r="BK135" s="193">
        <f>SUM(BK136:BK161)</f>
        <v>0</v>
      </c>
    </row>
    <row r="136" s="2" customFormat="1" ht="24.15" customHeight="1">
      <c r="A136" s="38"/>
      <c r="B136" s="196"/>
      <c r="C136" s="197" t="s">
        <v>87</v>
      </c>
      <c r="D136" s="197" t="s">
        <v>148</v>
      </c>
      <c r="E136" s="198" t="s">
        <v>309</v>
      </c>
      <c r="F136" s="199" t="s">
        <v>310</v>
      </c>
      <c r="G136" s="200" t="s">
        <v>161</v>
      </c>
      <c r="H136" s="201">
        <v>3.4500000000000002</v>
      </c>
      <c r="I136" s="202"/>
      <c r="J136" s="203">
        <f>ROUND(I136*H136,2)</f>
        <v>0</v>
      </c>
      <c r="K136" s="199" t="s">
        <v>311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1.8</v>
      </c>
      <c r="T136" s="207">
        <f>S136*H136</f>
        <v>6.2100000000000009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153</v>
      </c>
      <c r="AT136" s="208" t="s">
        <v>148</v>
      </c>
      <c r="AU136" s="208" t="s">
        <v>89</v>
      </c>
      <c r="AY136" s="19" t="s">
        <v>145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87</v>
      </c>
      <c r="BK136" s="209">
        <f>ROUND(I136*H136,2)</f>
        <v>0</v>
      </c>
      <c r="BL136" s="19" t="s">
        <v>153</v>
      </c>
      <c r="BM136" s="208" t="s">
        <v>312</v>
      </c>
    </row>
    <row r="137" s="13" customFormat="1">
      <c r="A137" s="13"/>
      <c r="B137" s="214"/>
      <c r="C137" s="13"/>
      <c r="D137" s="210" t="s">
        <v>157</v>
      </c>
      <c r="E137" s="215" t="s">
        <v>1</v>
      </c>
      <c r="F137" s="216" t="s">
        <v>313</v>
      </c>
      <c r="G137" s="13"/>
      <c r="H137" s="217">
        <v>3.4500000000000002</v>
      </c>
      <c r="I137" s="218"/>
      <c r="J137" s="13"/>
      <c r="K137" s="13"/>
      <c r="L137" s="214"/>
      <c r="M137" s="219"/>
      <c r="N137" s="220"/>
      <c r="O137" s="220"/>
      <c r="P137" s="220"/>
      <c r="Q137" s="220"/>
      <c r="R137" s="220"/>
      <c r="S137" s="220"/>
      <c r="T137" s="22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5" t="s">
        <v>157</v>
      </c>
      <c r="AU137" s="215" t="s">
        <v>89</v>
      </c>
      <c r="AV137" s="13" t="s">
        <v>89</v>
      </c>
      <c r="AW137" s="13" t="s">
        <v>36</v>
      </c>
      <c r="AX137" s="13" t="s">
        <v>87</v>
      </c>
      <c r="AY137" s="215" t="s">
        <v>145</v>
      </c>
    </row>
    <row r="138" s="2" customFormat="1" ht="24.15" customHeight="1">
      <c r="A138" s="38"/>
      <c r="B138" s="196"/>
      <c r="C138" s="197" t="s">
        <v>89</v>
      </c>
      <c r="D138" s="197" t="s">
        <v>148</v>
      </c>
      <c r="E138" s="198" t="s">
        <v>314</v>
      </c>
      <c r="F138" s="199" t="s">
        <v>315</v>
      </c>
      <c r="G138" s="200" t="s">
        <v>316</v>
      </c>
      <c r="H138" s="201">
        <v>168</v>
      </c>
      <c r="I138" s="202"/>
      <c r="J138" s="203">
        <f>ROUND(I138*H138,2)</f>
        <v>0</v>
      </c>
      <c r="K138" s="199" t="s">
        <v>311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3.0000000000000001E-05</v>
      </c>
      <c r="R138" s="206">
        <f>Q138*H138</f>
        <v>0.0050400000000000002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153</v>
      </c>
      <c r="AT138" s="208" t="s">
        <v>148</v>
      </c>
      <c r="AU138" s="208" t="s">
        <v>89</v>
      </c>
      <c r="AY138" s="19" t="s">
        <v>145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87</v>
      </c>
      <c r="BK138" s="209">
        <f>ROUND(I138*H138,2)</f>
        <v>0</v>
      </c>
      <c r="BL138" s="19" t="s">
        <v>153</v>
      </c>
      <c r="BM138" s="208" t="s">
        <v>317</v>
      </c>
    </row>
    <row r="139" s="2" customFormat="1" ht="24.15" customHeight="1">
      <c r="A139" s="38"/>
      <c r="B139" s="196"/>
      <c r="C139" s="197" t="s">
        <v>172</v>
      </c>
      <c r="D139" s="197" t="s">
        <v>148</v>
      </c>
      <c r="E139" s="198" t="s">
        <v>318</v>
      </c>
      <c r="F139" s="199" t="s">
        <v>319</v>
      </c>
      <c r="G139" s="200" t="s">
        <v>320</v>
      </c>
      <c r="H139" s="201">
        <v>7</v>
      </c>
      <c r="I139" s="202"/>
      <c r="J139" s="203">
        <f>ROUND(I139*H139,2)</f>
        <v>0</v>
      </c>
      <c r="K139" s="199" t="s">
        <v>311</v>
      </c>
      <c r="L139" s="39"/>
      <c r="M139" s="204" t="s">
        <v>1</v>
      </c>
      <c r="N139" s="205" t="s">
        <v>44</v>
      </c>
      <c r="O139" s="77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153</v>
      </c>
      <c r="AT139" s="208" t="s">
        <v>148</v>
      </c>
      <c r="AU139" s="208" t="s">
        <v>89</v>
      </c>
      <c r="AY139" s="19" t="s">
        <v>145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9" t="s">
        <v>87</v>
      </c>
      <c r="BK139" s="209">
        <f>ROUND(I139*H139,2)</f>
        <v>0</v>
      </c>
      <c r="BL139" s="19" t="s">
        <v>153</v>
      </c>
      <c r="BM139" s="208" t="s">
        <v>321</v>
      </c>
    </row>
    <row r="140" s="2" customFormat="1" ht="24.15" customHeight="1">
      <c r="A140" s="38"/>
      <c r="B140" s="196"/>
      <c r="C140" s="197" t="s">
        <v>153</v>
      </c>
      <c r="D140" s="197" t="s">
        <v>148</v>
      </c>
      <c r="E140" s="198" t="s">
        <v>322</v>
      </c>
      <c r="F140" s="199" t="s">
        <v>323</v>
      </c>
      <c r="G140" s="200" t="s">
        <v>161</v>
      </c>
      <c r="H140" s="201">
        <v>29.670000000000002</v>
      </c>
      <c r="I140" s="202"/>
      <c r="J140" s="203">
        <f>ROUND(I140*H140,2)</f>
        <v>0</v>
      </c>
      <c r="K140" s="199" t="s">
        <v>311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153</v>
      </c>
      <c r="AT140" s="208" t="s">
        <v>148</v>
      </c>
      <c r="AU140" s="208" t="s">
        <v>89</v>
      </c>
      <c r="AY140" s="19" t="s">
        <v>145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153</v>
      </c>
      <c r="BM140" s="208" t="s">
        <v>324</v>
      </c>
    </row>
    <row r="141" s="13" customFormat="1">
      <c r="A141" s="13"/>
      <c r="B141" s="214"/>
      <c r="C141" s="13"/>
      <c r="D141" s="210" t="s">
        <v>157</v>
      </c>
      <c r="E141" s="215" t="s">
        <v>1</v>
      </c>
      <c r="F141" s="216" t="s">
        <v>325</v>
      </c>
      <c r="G141" s="13"/>
      <c r="H141" s="217">
        <v>29.670000000000002</v>
      </c>
      <c r="I141" s="218"/>
      <c r="J141" s="13"/>
      <c r="K141" s="13"/>
      <c r="L141" s="214"/>
      <c r="M141" s="219"/>
      <c r="N141" s="220"/>
      <c r="O141" s="220"/>
      <c r="P141" s="220"/>
      <c r="Q141" s="220"/>
      <c r="R141" s="220"/>
      <c r="S141" s="220"/>
      <c r="T141" s="22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5" t="s">
        <v>157</v>
      </c>
      <c r="AU141" s="215" t="s">
        <v>89</v>
      </c>
      <c r="AV141" s="13" t="s">
        <v>89</v>
      </c>
      <c r="AW141" s="13" t="s">
        <v>36</v>
      </c>
      <c r="AX141" s="13" t="s">
        <v>87</v>
      </c>
      <c r="AY141" s="215" t="s">
        <v>145</v>
      </c>
    </row>
    <row r="142" s="2" customFormat="1" ht="24.15" customHeight="1">
      <c r="A142" s="38"/>
      <c r="B142" s="196"/>
      <c r="C142" s="197" t="s">
        <v>146</v>
      </c>
      <c r="D142" s="197" t="s">
        <v>148</v>
      </c>
      <c r="E142" s="198" t="s">
        <v>326</v>
      </c>
      <c r="F142" s="199" t="s">
        <v>327</v>
      </c>
      <c r="G142" s="200" t="s">
        <v>161</v>
      </c>
      <c r="H142" s="201">
        <v>59.340000000000003</v>
      </c>
      <c r="I142" s="202"/>
      <c r="J142" s="203">
        <f>ROUND(I142*H142,2)</f>
        <v>0</v>
      </c>
      <c r="K142" s="199" t="s">
        <v>311</v>
      </c>
      <c r="L142" s="39"/>
      <c r="M142" s="204" t="s">
        <v>1</v>
      </c>
      <c r="N142" s="205" t="s">
        <v>44</v>
      </c>
      <c r="O142" s="77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153</v>
      </c>
      <c r="AT142" s="208" t="s">
        <v>148</v>
      </c>
      <c r="AU142" s="208" t="s">
        <v>89</v>
      </c>
      <c r="AY142" s="19" t="s">
        <v>145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9" t="s">
        <v>87</v>
      </c>
      <c r="BK142" s="209">
        <f>ROUND(I142*H142,2)</f>
        <v>0</v>
      </c>
      <c r="BL142" s="19" t="s">
        <v>153</v>
      </c>
      <c r="BM142" s="208" t="s">
        <v>328</v>
      </c>
    </row>
    <row r="143" s="13" customFormat="1">
      <c r="A143" s="13"/>
      <c r="B143" s="214"/>
      <c r="C143" s="13"/>
      <c r="D143" s="210" t="s">
        <v>157</v>
      </c>
      <c r="E143" s="215" t="s">
        <v>1</v>
      </c>
      <c r="F143" s="216" t="s">
        <v>329</v>
      </c>
      <c r="G143" s="13"/>
      <c r="H143" s="217">
        <v>131.2757</v>
      </c>
      <c r="I143" s="218"/>
      <c r="J143" s="13"/>
      <c r="K143" s="13"/>
      <c r="L143" s="214"/>
      <c r="M143" s="219"/>
      <c r="N143" s="220"/>
      <c r="O143" s="220"/>
      <c r="P143" s="220"/>
      <c r="Q143" s="220"/>
      <c r="R143" s="220"/>
      <c r="S143" s="220"/>
      <c r="T143" s="22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5" t="s">
        <v>157</v>
      </c>
      <c r="AU143" s="215" t="s">
        <v>89</v>
      </c>
      <c r="AV143" s="13" t="s">
        <v>89</v>
      </c>
      <c r="AW143" s="13" t="s">
        <v>36</v>
      </c>
      <c r="AX143" s="13" t="s">
        <v>79</v>
      </c>
      <c r="AY143" s="215" t="s">
        <v>145</v>
      </c>
    </row>
    <row r="144" s="13" customFormat="1">
      <c r="A144" s="13"/>
      <c r="B144" s="214"/>
      <c r="C144" s="13"/>
      <c r="D144" s="210" t="s">
        <v>157</v>
      </c>
      <c r="E144" s="215" t="s">
        <v>1</v>
      </c>
      <c r="F144" s="216" t="s">
        <v>330</v>
      </c>
      <c r="G144" s="13"/>
      <c r="H144" s="217">
        <v>-71.936000000000007</v>
      </c>
      <c r="I144" s="218"/>
      <c r="J144" s="13"/>
      <c r="K144" s="13"/>
      <c r="L144" s="214"/>
      <c r="M144" s="219"/>
      <c r="N144" s="220"/>
      <c r="O144" s="220"/>
      <c r="P144" s="220"/>
      <c r="Q144" s="220"/>
      <c r="R144" s="220"/>
      <c r="S144" s="220"/>
      <c r="T144" s="22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15" t="s">
        <v>157</v>
      </c>
      <c r="AU144" s="215" t="s">
        <v>89</v>
      </c>
      <c r="AV144" s="13" t="s">
        <v>89</v>
      </c>
      <c r="AW144" s="13" t="s">
        <v>36</v>
      </c>
      <c r="AX144" s="13" t="s">
        <v>79</v>
      </c>
      <c r="AY144" s="215" t="s">
        <v>145</v>
      </c>
    </row>
    <row r="145" s="15" customFormat="1">
      <c r="A145" s="15"/>
      <c r="B145" s="229"/>
      <c r="C145" s="15"/>
      <c r="D145" s="210" t="s">
        <v>157</v>
      </c>
      <c r="E145" s="230" t="s">
        <v>1</v>
      </c>
      <c r="F145" s="231" t="s">
        <v>171</v>
      </c>
      <c r="G145" s="15"/>
      <c r="H145" s="232">
        <v>59.339700000000001</v>
      </c>
      <c r="I145" s="233"/>
      <c r="J145" s="15"/>
      <c r="K145" s="15"/>
      <c r="L145" s="229"/>
      <c r="M145" s="234"/>
      <c r="N145" s="235"/>
      <c r="O145" s="235"/>
      <c r="P145" s="235"/>
      <c r="Q145" s="235"/>
      <c r="R145" s="235"/>
      <c r="S145" s="235"/>
      <c r="T145" s="23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30" t="s">
        <v>157</v>
      </c>
      <c r="AU145" s="230" t="s">
        <v>89</v>
      </c>
      <c r="AV145" s="15" t="s">
        <v>153</v>
      </c>
      <c r="AW145" s="15" t="s">
        <v>36</v>
      </c>
      <c r="AX145" s="15" t="s">
        <v>87</v>
      </c>
      <c r="AY145" s="230" t="s">
        <v>145</v>
      </c>
    </row>
    <row r="146" s="2" customFormat="1" ht="24.15" customHeight="1">
      <c r="A146" s="38"/>
      <c r="B146" s="196"/>
      <c r="C146" s="197" t="s">
        <v>187</v>
      </c>
      <c r="D146" s="197" t="s">
        <v>148</v>
      </c>
      <c r="E146" s="198" t="s">
        <v>331</v>
      </c>
      <c r="F146" s="199" t="s">
        <v>332</v>
      </c>
      <c r="G146" s="200" t="s">
        <v>161</v>
      </c>
      <c r="H146" s="201">
        <v>5.04</v>
      </c>
      <c r="I146" s="202"/>
      <c r="J146" s="203">
        <f>ROUND(I146*H146,2)</f>
        <v>0</v>
      </c>
      <c r="K146" s="199" t="s">
        <v>311</v>
      </c>
      <c r="L146" s="39"/>
      <c r="M146" s="204" t="s">
        <v>1</v>
      </c>
      <c r="N146" s="205" t="s">
        <v>44</v>
      </c>
      <c r="O146" s="7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153</v>
      </c>
      <c r="AT146" s="208" t="s">
        <v>148</v>
      </c>
      <c r="AU146" s="208" t="s">
        <v>89</v>
      </c>
      <c r="AY146" s="19" t="s">
        <v>145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9" t="s">
        <v>87</v>
      </c>
      <c r="BK146" s="209">
        <f>ROUND(I146*H146,2)</f>
        <v>0</v>
      </c>
      <c r="BL146" s="19" t="s">
        <v>153</v>
      </c>
      <c r="BM146" s="208" t="s">
        <v>333</v>
      </c>
    </row>
    <row r="147" s="13" customFormat="1">
      <c r="A147" s="13"/>
      <c r="B147" s="214"/>
      <c r="C147" s="13"/>
      <c r="D147" s="210" t="s">
        <v>157</v>
      </c>
      <c r="E147" s="215" t="s">
        <v>1</v>
      </c>
      <c r="F147" s="216" t="s">
        <v>334</v>
      </c>
      <c r="G147" s="13"/>
      <c r="H147" s="217">
        <v>2.6400000000000001</v>
      </c>
      <c r="I147" s="218"/>
      <c r="J147" s="13"/>
      <c r="K147" s="13"/>
      <c r="L147" s="214"/>
      <c r="M147" s="219"/>
      <c r="N147" s="220"/>
      <c r="O147" s="220"/>
      <c r="P147" s="220"/>
      <c r="Q147" s="220"/>
      <c r="R147" s="220"/>
      <c r="S147" s="220"/>
      <c r="T147" s="22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5" t="s">
        <v>157</v>
      </c>
      <c r="AU147" s="215" t="s">
        <v>89</v>
      </c>
      <c r="AV147" s="13" t="s">
        <v>89</v>
      </c>
      <c r="AW147" s="13" t="s">
        <v>36</v>
      </c>
      <c r="AX147" s="13" t="s">
        <v>79</v>
      </c>
      <c r="AY147" s="215" t="s">
        <v>145</v>
      </c>
    </row>
    <row r="148" s="13" customFormat="1">
      <c r="A148" s="13"/>
      <c r="B148" s="214"/>
      <c r="C148" s="13"/>
      <c r="D148" s="210" t="s">
        <v>157</v>
      </c>
      <c r="E148" s="215" t="s">
        <v>1</v>
      </c>
      <c r="F148" s="216" t="s">
        <v>335</v>
      </c>
      <c r="G148" s="13"/>
      <c r="H148" s="217">
        <v>2.3999999999999999</v>
      </c>
      <c r="I148" s="218"/>
      <c r="J148" s="13"/>
      <c r="K148" s="13"/>
      <c r="L148" s="214"/>
      <c r="M148" s="219"/>
      <c r="N148" s="220"/>
      <c r="O148" s="220"/>
      <c r="P148" s="220"/>
      <c r="Q148" s="220"/>
      <c r="R148" s="220"/>
      <c r="S148" s="220"/>
      <c r="T148" s="22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5" t="s">
        <v>157</v>
      </c>
      <c r="AU148" s="215" t="s">
        <v>89</v>
      </c>
      <c r="AV148" s="13" t="s">
        <v>89</v>
      </c>
      <c r="AW148" s="13" t="s">
        <v>36</v>
      </c>
      <c r="AX148" s="13" t="s">
        <v>79</v>
      </c>
      <c r="AY148" s="215" t="s">
        <v>145</v>
      </c>
    </row>
    <row r="149" s="15" customFormat="1">
      <c r="A149" s="15"/>
      <c r="B149" s="229"/>
      <c r="C149" s="15"/>
      <c r="D149" s="210" t="s">
        <v>157</v>
      </c>
      <c r="E149" s="230" t="s">
        <v>1</v>
      </c>
      <c r="F149" s="231" t="s">
        <v>171</v>
      </c>
      <c r="G149" s="15"/>
      <c r="H149" s="232">
        <v>5.04</v>
      </c>
      <c r="I149" s="233"/>
      <c r="J149" s="15"/>
      <c r="K149" s="15"/>
      <c r="L149" s="229"/>
      <c r="M149" s="234"/>
      <c r="N149" s="235"/>
      <c r="O149" s="235"/>
      <c r="P149" s="235"/>
      <c r="Q149" s="235"/>
      <c r="R149" s="235"/>
      <c r="S149" s="235"/>
      <c r="T149" s="23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30" t="s">
        <v>157</v>
      </c>
      <c r="AU149" s="230" t="s">
        <v>89</v>
      </c>
      <c r="AV149" s="15" t="s">
        <v>153</v>
      </c>
      <c r="AW149" s="15" t="s">
        <v>36</v>
      </c>
      <c r="AX149" s="15" t="s">
        <v>87</v>
      </c>
      <c r="AY149" s="230" t="s">
        <v>145</v>
      </c>
    </row>
    <row r="150" s="2" customFormat="1" ht="24.15" customHeight="1">
      <c r="A150" s="38"/>
      <c r="B150" s="196"/>
      <c r="C150" s="197" t="s">
        <v>194</v>
      </c>
      <c r="D150" s="197" t="s">
        <v>148</v>
      </c>
      <c r="E150" s="198" t="s">
        <v>336</v>
      </c>
      <c r="F150" s="199" t="s">
        <v>337</v>
      </c>
      <c r="G150" s="200" t="s">
        <v>161</v>
      </c>
      <c r="H150" s="201">
        <v>29.670000000000002</v>
      </c>
      <c r="I150" s="202"/>
      <c r="J150" s="203">
        <f>ROUND(I150*H150,2)</f>
        <v>0</v>
      </c>
      <c r="K150" s="199" t="s">
        <v>311</v>
      </c>
      <c r="L150" s="39"/>
      <c r="M150" s="204" t="s">
        <v>1</v>
      </c>
      <c r="N150" s="205" t="s">
        <v>44</v>
      </c>
      <c r="O150" s="77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153</v>
      </c>
      <c r="AT150" s="208" t="s">
        <v>148</v>
      </c>
      <c r="AU150" s="208" t="s">
        <v>89</v>
      </c>
      <c r="AY150" s="19" t="s">
        <v>145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9" t="s">
        <v>87</v>
      </c>
      <c r="BK150" s="209">
        <f>ROUND(I150*H150,2)</f>
        <v>0</v>
      </c>
      <c r="BL150" s="19" t="s">
        <v>153</v>
      </c>
      <c r="BM150" s="208" t="s">
        <v>338</v>
      </c>
    </row>
    <row r="151" s="13" customFormat="1">
      <c r="A151" s="13"/>
      <c r="B151" s="214"/>
      <c r="C151" s="13"/>
      <c r="D151" s="210" t="s">
        <v>157</v>
      </c>
      <c r="E151" s="215" t="s">
        <v>1</v>
      </c>
      <c r="F151" s="216" t="s">
        <v>325</v>
      </c>
      <c r="G151" s="13"/>
      <c r="H151" s="217">
        <v>29.670000000000002</v>
      </c>
      <c r="I151" s="218"/>
      <c r="J151" s="13"/>
      <c r="K151" s="13"/>
      <c r="L151" s="214"/>
      <c r="M151" s="219"/>
      <c r="N151" s="220"/>
      <c r="O151" s="220"/>
      <c r="P151" s="220"/>
      <c r="Q151" s="220"/>
      <c r="R151" s="220"/>
      <c r="S151" s="220"/>
      <c r="T151" s="22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15" t="s">
        <v>157</v>
      </c>
      <c r="AU151" s="215" t="s">
        <v>89</v>
      </c>
      <c r="AV151" s="13" t="s">
        <v>89</v>
      </c>
      <c r="AW151" s="13" t="s">
        <v>36</v>
      </c>
      <c r="AX151" s="13" t="s">
        <v>87</v>
      </c>
      <c r="AY151" s="215" t="s">
        <v>145</v>
      </c>
    </row>
    <row r="152" s="2" customFormat="1" ht="24.15" customHeight="1">
      <c r="A152" s="38"/>
      <c r="B152" s="196"/>
      <c r="C152" s="197" t="s">
        <v>180</v>
      </c>
      <c r="D152" s="197" t="s">
        <v>148</v>
      </c>
      <c r="E152" s="198" t="s">
        <v>339</v>
      </c>
      <c r="F152" s="199" t="s">
        <v>340</v>
      </c>
      <c r="G152" s="200" t="s">
        <v>161</v>
      </c>
      <c r="H152" s="201">
        <v>34.710000000000001</v>
      </c>
      <c r="I152" s="202"/>
      <c r="J152" s="203">
        <f>ROUND(I152*H152,2)</f>
        <v>0</v>
      </c>
      <c r="K152" s="199" t="s">
        <v>311</v>
      </c>
      <c r="L152" s="39"/>
      <c r="M152" s="204" t="s">
        <v>1</v>
      </c>
      <c r="N152" s="205" t="s">
        <v>44</v>
      </c>
      <c r="O152" s="77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153</v>
      </c>
      <c r="AT152" s="208" t="s">
        <v>148</v>
      </c>
      <c r="AU152" s="208" t="s">
        <v>89</v>
      </c>
      <c r="AY152" s="19" t="s">
        <v>145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9" t="s">
        <v>87</v>
      </c>
      <c r="BK152" s="209">
        <f>ROUND(I152*H152,2)</f>
        <v>0</v>
      </c>
      <c r="BL152" s="19" t="s">
        <v>153</v>
      </c>
      <c r="BM152" s="208" t="s">
        <v>341</v>
      </c>
    </row>
    <row r="153" s="13" customFormat="1">
      <c r="A153" s="13"/>
      <c r="B153" s="214"/>
      <c r="C153" s="13"/>
      <c r="D153" s="210" t="s">
        <v>157</v>
      </c>
      <c r="E153" s="215" t="s">
        <v>1</v>
      </c>
      <c r="F153" s="216" t="s">
        <v>342</v>
      </c>
      <c r="G153" s="13"/>
      <c r="H153" s="217">
        <v>34.710000000000001</v>
      </c>
      <c r="I153" s="218"/>
      <c r="J153" s="13"/>
      <c r="K153" s="13"/>
      <c r="L153" s="214"/>
      <c r="M153" s="219"/>
      <c r="N153" s="220"/>
      <c r="O153" s="220"/>
      <c r="P153" s="220"/>
      <c r="Q153" s="220"/>
      <c r="R153" s="220"/>
      <c r="S153" s="220"/>
      <c r="T153" s="22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5" t="s">
        <v>157</v>
      </c>
      <c r="AU153" s="215" t="s">
        <v>89</v>
      </c>
      <c r="AV153" s="13" t="s">
        <v>89</v>
      </c>
      <c r="AW153" s="13" t="s">
        <v>36</v>
      </c>
      <c r="AX153" s="13" t="s">
        <v>87</v>
      </c>
      <c r="AY153" s="215" t="s">
        <v>145</v>
      </c>
    </row>
    <row r="154" s="2" customFormat="1" ht="37.8" customHeight="1">
      <c r="A154" s="38"/>
      <c r="B154" s="196"/>
      <c r="C154" s="197" t="s">
        <v>202</v>
      </c>
      <c r="D154" s="197" t="s">
        <v>148</v>
      </c>
      <c r="E154" s="198" t="s">
        <v>343</v>
      </c>
      <c r="F154" s="199" t="s">
        <v>344</v>
      </c>
      <c r="G154" s="200" t="s">
        <v>161</v>
      </c>
      <c r="H154" s="201">
        <v>347.10000000000002</v>
      </c>
      <c r="I154" s="202"/>
      <c r="J154" s="203">
        <f>ROUND(I154*H154,2)</f>
        <v>0</v>
      </c>
      <c r="K154" s="199" t="s">
        <v>311</v>
      </c>
      <c r="L154" s="39"/>
      <c r="M154" s="204" t="s">
        <v>1</v>
      </c>
      <c r="N154" s="205" t="s">
        <v>44</v>
      </c>
      <c r="O154" s="77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153</v>
      </c>
      <c r="AT154" s="208" t="s">
        <v>148</v>
      </c>
      <c r="AU154" s="208" t="s">
        <v>89</v>
      </c>
      <c r="AY154" s="19" t="s">
        <v>145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9" t="s">
        <v>87</v>
      </c>
      <c r="BK154" s="209">
        <f>ROUND(I154*H154,2)</f>
        <v>0</v>
      </c>
      <c r="BL154" s="19" t="s">
        <v>153</v>
      </c>
      <c r="BM154" s="208" t="s">
        <v>345</v>
      </c>
    </row>
    <row r="155" s="13" customFormat="1">
      <c r="A155" s="13"/>
      <c r="B155" s="214"/>
      <c r="C155" s="13"/>
      <c r="D155" s="210" t="s">
        <v>157</v>
      </c>
      <c r="E155" s="215" t="s">
        <v>1</v>
      </c>
      <c r="F155" s="216" t="s">
        <v>346</v>
      </c>
      <c r="G155" s="13"/>
      <c r="H155" s="217">
        <v>347.10000000000002</v>
      </c>
      <c r="I155" s="218"/>
      <c r="J155" s="13"/>
      <c r="K155" s="13"/>
      <c r="L155" s="214"/>
      <c r="M155" s="219"/>
      <c r="N155" s="220"/>
      <c r="O155" s="220"/>
      <c r="P155" s="220"/>
      <c r="Q155" s="220"/>
      <c r="R155" s="220"/>
      <c r="S155" s="220"/>
      <c r="T155" s="22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5" t="s">
        <v>157</v>
      </c>
      <c r="AU155" s="215" t="s">
        <v>89</v>
      </c>
      <c r="AV155" s="13" t="s">
        <v>89</v>
      </c>
      <c r="AW155" s="13" t="s">
        <v>36</v>
      </c>
      <c r="AX155" s="13" t="s">
        <v>87</v>
      </c>
      <c r="AY155" s="215" t="s">
        <v>145</v>
      </c>
    </row>
    <row r="156" s="2" customFormat="1" ht="24.15" customHeight="1">
      <c r="A156" s="38"/>
      <c r="B156" s="196"/>
      <c r="C156" s="197" t="s">
        <v>206</v>
      </c>
      <c r="D156" s="197" t="s">
        <v>148</v>
      </c>
      <c r="E156" s="198" t="s">
        <v>347</v>
      </c>
      <c r="F156" s="199" t="s">
        <v>348</v>
      </c>
      <c r="G156" s="200" t="s">
        <v>349</v>
      </c>
      <c r="H156" s="201">
        <v>100.95999999999999</v>
      </c>
      <c r="I156" s="202"/>
      <c r="J156" s="203">
        <f>ROUND(I156*H156,2)</f>
        <v>0</v>
      </c>
      <c r="K156" s="199" t="s">
        <v>311</v>
      </c>
      <c r="L156" s="39"/>
      <c r="M156" s="204" t="s">
        <v>1</v>
      </c>
      <c r="N156" s="205" t="s">
        <v>44</v>
      </c>
      <c r="O156" s="77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8" t="s">
        <v>153</v>
      </c>
      <c r="AT156" s="208" t="s">
        <v>148</v>
      </c>
      <c r="AU156" s="208" t="s">
        <v>89</v>
      </c>
      <c r="AY156" s="19" t="s">
        <v>145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9" t="s">
        <v>87</v>
      </c>
      <c r="BK156" s="209">
        <f>ROUND(I156*H156,2)</f>
        <v>0</v>
      </c>
      <c r="BL156" s="19" t="s">
        <v>153</v>
      </c>
      <c r="BM156" s="208" t="s">
        <v>350</v>
      </c>
    </row>
    <row r="157" s="13" customFormat="1">
      <c r="A157" s="13"/>
      <c r="B157" s="214"/>
      <c r="C157" s="13"/>
      <c r="D157" s="210" t="s">
        <v>157</v>
      </c>
      <c r="E157" s="215" t="s">
        <v>1</v>
      </c>
      <c r="F157" s="216" t="s">
        <v>351</v>
      </c>
      <c r="G157" s="13"/>
      <c r="H157" s="217">
        <v>100.95999999999999</v>
      </c>
      <c r="I157" s="218"/>
      <c r="J157" s="13"/>
      <c r="K157" s="13"/>
      <c r="L157" s="214"/>
      <c r="M157" s="219"/>
      <c r="N157" s="220"/>
      <c r="O157" s="220"/>
      <c r="P157" s="220"/>
      <c r="Q157" s="220"/>
      <c r="R157" s="220"/>
      <c r="S157" s="220"/>
      <c r="T157" s="22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5" t="s">
        <v>157</v>
      </c>
      <c r="AU157" s="215" t="s">
        <v>89</v>
      </c>
      <c r="AV157" s="13" t="s">
        <v>89</v>
      </c>
      <c r="AW157" s="13" t="s">
        <v>36</v>
      </c>
      <c r="AX157" s="13" t="s">
        <v>87</v>
      </c>
      <c r="AY157" s="215" t="s">
        <v>145</v>
      </c>
    </row>
    <row r="158" s="2" customFormat="1" ht="14.4" customHeight="1">
      <c r="A158" s="38"/>
      <c r="B158" s="196"/>
      <c r="C158" s="197" t="s">
        <v>212</v>
      </c>
      <c r="D158" s="197" t="s">
        <v>148</v>
      </c>
      <c r="E158" s="198" t="s">
        <v>352</v>
      </c>
      <c r="F158" s="199" t="s">
        <v>353</v>
      </c>
      <c r="G158" s="200" t="s">
        <v>161</v>
      </c>
      <c r="H158" s="201">
        <v>34.710000000000001</v>
      </c>
      <c r="I158" s="202"/>
      <c r="J158" s="203">
        <f>ROUND(I158*H158,2)</f>
        <v>0</v>
      </c>
      <c r="K158" s="199" t="s">
        <v>311</v>
      </c>
      <c r="L158" s="39"/>
      <c r="M158" s="204" t="s">
        <v>1</v>
      </c>
      <c r="N158" s="205" t="s">
        <v>44</v>
      </c>
      <c r="O158" s="77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153</v>
      </c>
      <c r="AT158" s="208" t="s">
        <v>148</v>
      </c>
      <c r="AU158" s="208" t="s">
        <v>89</v>
      </c>
      <c r="AY158" s="19" t="s">
        <v>145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9" t="s">
        <v>87</v>
      </c>
      <c r="BK158" s="209">
        <f>ROUND(I158*H158,2)</f>
        <v>0</v>
      </c>
      <c r="BL158" s="19" t="s">
        <v>153</v>
      </c>
      <c r="BM158" s="208" t="s">
        <v>354</v>
      </c>
    </row>
    <row r="159" s="13" customFormat="1">
      <c r="A159" s="13"/>
      <c r="B159" s="214"/>
      <c r="C159" s="13"/>
      <c r="D159" s="210" t="s">
        <v>157</v>
      </c>
      <c r="E159" s="215" t="s">
        <v>1</v>
      </c>
      <c r="F159" s="216" t="s">
        <v>355</v>
      </c>
      <c r="G159" s="13"/>
      <c r="H159" s="217">
        <v>34.710000000000001</v>
      </c>
      <c r="I159" s="218"/>
      <c r="J159" s="13"/>
      <c r="K159" s="13"/>
      <c r="L159" s="214"/>
      <c r="M159" s="219"/>
      <c r="N159" s="220"/>
      <c r="O159" s="220"/>
      <c r="P159" s="220"/>
      <c r="Q159" s="220"/>
      <c r="R159" s="220"/>
      <c r="S159" s="220"/>
      <c r="T159" s="22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5" t="s">
        <v>157</v>
      </c>
      <c r="AU159" s="215" t="s">
        <v>89</v>
      </c>
      <c r="AV159" s="13" t="s">
        <v>89</v>
      </c>
      <c r="AW159" s="13" t="s">
        <v>36</v>
      </c>
      <c r="AX159" s="13" t="s">
        <v>87</v>
      </c>
      <c r="AY159" s="215" t="s">
        <v>145</v>
      </c>
    </row>
    <row r="160" s="2" customFormat="1" ht="24.15" customHeight="1">
      <c r="A160" s="38"/>
      <c r="B160" s="196"/>
      <c r="C160" s="197" t="s">
        <v>217</v>
      </c>
      <c r="D160" s="197" t="s">
        <v>148</v>
      </c>
      <c r="E160" s="198" t="s">
        <v>356</v>
      </c>
      <c r="F160" s="199" t="s">
        <v>357</v>
      </c>
      <c r="G160" s="200" t="s">
        <v>161</v>
      </c>
      <c r="H160" s="201">
        <v>29.670000000000002</v>
      </c>
      <c r="I160" s="202"/>
      <c r="J160" s="203">
        <f>ROUND(I160*H160,2)</f>
        <v>0</v>
      </c>
      <c r="K160" s="199" t="s">
        <v>311</v>
      </c>
      <c r="L160" s="39"/>
      <c r="M160" s="204" t="s">
        <v>1</v>
      </c>
      <c r="N160" s="205" t="s">
        <v>44</v>
      </c>
      <c r="O160" s="77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8" t="s">
        <v>153</v>
      </c>
      <c r="AT160" s="208" t="s">
        <v>148</v>
      </c>
      <c r="AU160" s="208" t="s">
        <v>89</v>
      </c>
      <c r="AY160" s="19" t="s">
        <v>145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9" t="s">
        <v>87</v>
      </c>
      <c r="BK160" s="209">
        <f>ROUND(I160*H160,2)</f>
        <v>0</v>
      </c>
      <c r="BL160" s="19" t="s">
        <v>153</v>
      </c>
      <c r="BM160" s="208" t="s">
        <v>358</v>
      </c>
    </row>
    <row r="161" s="13" customFormat="1">
      <c r="A161" s="13"/>
      <c r="B161" s="214"/>
      <c r="C161" s="13"/>
      <c r="D161" s="210" t="s">
        <v>157</v>
      </c>
      <c r="E161" s="215" t="s">
        <v>1</v>
      </c>
      <c r="F161" s="216" t="s">
        <v>359</v>
      </c>
      <c r="G161" s="13"/>
      <c r="H161" s="217">
        <v>29.670000000000002</v>
      </c>
      <c r="I161" s="218"/>
      <c r="J161" s="13"/>
      <c r="K161" s="13"/>
      <c r="L161" s="214"/>
      <c r="M161" s="219"/>
      <c r="N161" s="220"/>
      <c r="O161" s="220"/>
      <c r="P161" s="220"/>
      <c r="Q161" s="220"/>
      <c r="R161" s="220"/>
      <c r="S161" s="220"/>
      <c r="T161" s="22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5" t="s">
        <v>157</v>
      </c>
      <c r="AU161" s="215" t="s">
        <v>89</v>
      </c>
      <c r="AV161" s="13" t="s">
        <v>89</v>
      </c>
      <c r="AW161" s="13" t="s">
        <v>36</v>
      </c>
      <c r="AX161" s="13" t="s">
        <v>87</v>
      </c>
      <c r="AY161" s="215" t="s">
        <v>145</v>
      </c>
    </row>
    <row r="162" s="12" customFormat="1" ht="22.8" customHeight="1">
      <c r="A162" s="12"/>
      <c r="B162" s="183"/>
      <c r="C162" s="12"/>
      <c r="D162" s="184" t="s">
        <v>78</v>
      </c>
      <c r="E162" s="194" t="s">
        <v>89</v>
      </c>
      <c r="F162" s="194" t="s">
        <v>360</v>
      </c>
      <c r="G162" s="12"/>
      <c r="H162" s="12"/>
      <c r="I162" s="186"/>
      <c r="J162" s="195">
        <f>BK162</f>
        <v>0</v>
      </c>
      <c r="K162" s="12"/>
      <c r="L162" s="183"/>
      <c r="M162" s="188"/>
      <c r="N162" s="189"/>
      <c r="O162" s="189"/>
      <c r="P162" s="190">
        <f>SUM(P163:P172)</f>
        <v>0</v>
      </c>
      <c r="Q162" s="189"/>
      <c r="R162" s="190">
        <f>SUM(R163:R172)</f>
        <v>14.678409649999999</v>
      </c>
      <c r="S162" s="189"/>
      <c r="T162" s="191">
        <f>SUM(T163:T172)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84" t="s">
        <v>87</v>
      </c>
      <c r="AT162" s="192" t="s">
        <v>78</v>
      </c>
      <c r="AU162" s="192" t="s">
        <v>87</v>
      </c>
      <c r="AY162" s="184" t="s">
        <v>145</v>
      </c>
      <c r="BK162" s="193">
        <f>SUM(BK163:BK172)</f>
        <v>0</v>
      </c>
    </row>
    <row r="163" s="2" customFormat="1" ht="14.4" customHeight="1">
      <c r="A163" s="38"/>
      <c r="B163" s="196"/>
      <c r="C163" s="197" t="s">
        <v>221</v>
      </c>
      <c r="D163" s="197" t="s">
        <v>148</v>
      </c>
      <c r="E163" s="198" t="s">
        <v>361</v>
      </c>
      <c r="F163" s="199" t="s">
        <v>362</v>
      </c>
      <c r="G163" s="200" t="s">
        <v>161</v>
      </c>
      <c r="H163" s="201">
        <v>5.609</v>
      </c>
      <c r="I163" s="202"/>
      <c r="J163" s="203">
        <f>ROUND(I163*H163,2)</f>
        <v>0</v>
      </c>
      <c r="K163" s="199" t="s">
        <v>311</v>
      </c>
      <c r="L163" s="39"/>
      <c r="M163" s="204" t="s">
        <v>1</v>
      </c>
      <c r="N163" s="205" t="s">
        <v>44</v>
      </c>
      <c r="O163" s="77"/>
      <c r="P163" s="206">
        <f>O163*H163</f>
        <v>0</v>
      </c>
      <c r="Q163" s="206">
        <v>2.5262500000000001</v>
      </c>
      <c r="R163" s="206">
        <f>Q163*H163</f>
        <v>14.16973625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153</v>
      </c>
      <c r="AT163" s="208" t="s">
        <v>148</v>
      </c>
      <c r="AU163" s="208" t="s">
        <v>89</v>
      </c>
      <c r="AY163" s="19" t="s">
        <v>145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9" t="s">
        <v>87</v>
      </c>
      <c r="BK163" s="209">
        <f>ROUND(I163*H163,2)</f>
        <v>0</v>
      </c>
      <c r="BL163" s="19" t="s">
        <v>153</v>
      </c>
      <c r="BM163" s="208" t="s">
        <v>363</v>
      </c>
    </row>
    <row r="164" s="13" customFormat="1">
      <c r="A164" s="13"/>
      <c r="B164" s="214"/>
      <c r="C164" s="13"/>
      <c r="D164" s="210" t="s">
        <v>157</v>
      </c>
      <c r="E164" s="215" t="s">
        <v>1</v>
      </c>
      <c r="F164" s="216" t="s">
        <v>364</v>
      </c>
      <c r="G164" s="13"/>
      <c r="H164" s="217">
        <v>3.8088000000000002</v>
      </c>
      <c r="I164" s="218"/>
      <c r="J164" s="13"/>
      <c r="K164" s="13"/>
      <c r="L164" s="214"/>
      <c r="M164" s="219"/>
      <c r="N164" s="220"/>
      <c r="O164" s="220"/>
      <c r="P164" s="220"/>
      <c r="Q164" s="220"/>
      <c r="R164" s="220"/>
      <c r="S164" s="220"/>
      <c r="T164" s="22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5" t="s">
        <v>157</v>
      </c>
      <c r="AU164" s="215" t="s">
        <v>89</v>
      </c>
      <c r="AV164" s="13" t="s">
        <v>89</v>
      </c>
      <c r="AW164" s="13" t="s">
        <v>36</v>
      </c>
      <c r="AX164" s="13" t="s">
        <v>79</v>
      </c>
      <c r="AY164" s="215" t="s">
        <v>145</v>
      </c>
    </row>
    <row r="165" s="13" customFormat="1">
      <c r="A165" s="13"/>
      <c r="B165" s="214"/>
      <c r="C165" s="13"/>
      <c r="D165" s="210" t="s">
        <v>157</v>
      </c>
      <c r="E165" s="215" t="s">
        <v>1</v>
      </c>
      <c r="F165" s="216" t="s">
        <v>365</v>
      </c>
      <c r="G165" s="13"/>
      <c r="H165" s="217">
        <v>1.8</v>
      </c>
      <c r="I165" s="218"/>
      <c r="J165" s="13"/>
      <c r="K165" s="13"/>
      <c r="L165" s="214"/>
      <c r="M165" s="219"/>
      <c r="N165" s="220"/>
      <c r="O165" s="220"/>
      <c r="P165" s="220"/>
      <c r="Q165" s="220"/>
      <c r="R165" s="220"/>
      <c r="S165" s="220"/>
      <c r="T165" s="22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15" t="s">
        <v>157</v>
      </c>
      <c r="AU165" s="215" t="s">
        <v>89</v>
      </c>
      <c r="AV165" s="13" t="s">
        <v>89</v>
      </c>
      <c r="AW165" s="13" t="s">
        <v>36</v>
      </c>
      <c r="AX165" s="13" t="s">
        <v>79</v>
      </c>
      <c r="AY165" s="215" t="s">
        <v>145</v>
      </c>
    </row>
    <row r="166" s="15" customFormat="1">
      <c r="A166" s="15"/>
      <c r="B166" s="229"/>
      <c r="C166" s="15"/>
      <c r="D166" s="210" t="s">
        <v>157</v>
      </c>
      <c r="E166" s="230" t="s">
        <v>1</v>
      </c>
      <c r="F166" s="231" t="s">
        <v>171</v>
      </c>
      <c r="G166" s="15"/>
      <c r="H166" s="232">
        <v>5.6087999999999996</v>
      </c>
      <c r="I166" s="233"/>
      <c r="J166" s="15"/>
      <c r="K166" s="15"/>
      <c r="L166" s="229"/>
      <c r="M166" s="234"/>
      <c r="N166" s="235"/>
      <c r="O166" s="235"/>
      <c r="P166" s="235"/>
      <c r="Q166" s="235"/>
      <c r="R166" s="235"/>
      <c r="S166" s="235"/>
      <c r="T166" s="23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30" t="s">
        <v>157</v>
      </c>
      <c r="AU166" s="230" t="s">
        <v>89</v>
      </c>
      <c r="AV166" s="15" t="s">
        <v>153</v>
      </c>
      <c r="AW166" s="15" t="s">
        <v>36</v>
      </c>
      <c r="AX166" s="15" t="s">
        <v>87</v>
      </c>
      <c r="AY166" s="230" t="s">
        <v>145</v>
      </c>
    </row>
    <row r="167" s="2" customFormat="1" ht="14.4" customHeight="1">
      <c r="A167" s="38"/>
      <c r="B167" s="196"/>
      <c r="C167" s="197" t="s">
        <v>225</v>
      </c>
      <c r="D167" s="197" t="s">
        <v>148</v>
      </c>
      <c r="E167" s="198" t="s">
        <v>366</v>
      </c>
      <c r="F167" s="199" t="s">
        <v>367</v>
      </c>
      <c r="G167" s="200" t="s">
        <v>349</v>
      </c>
      <c r="H167" s="201">
        <v>21.48</v>
      </c>
      <c r="I167" s="202"/>
      <c r="J167" s="203">
        <f>ROUND(I167*H167,2)</f>
        <v>0</v>
      </c>
      <c r="K167" s="199" t="s">
        <v>311</v>
      </c>
      <c r="L167" s="39"/>
      <c r="M167" s="204" t="s">
        <v>1</v>
      </c>
      <c r="N167" s="205" t="s">
        <v>44</v>
      </c>
      <c r="O167" s="77"/>
      <c r="P167" s="206">
        <f>O167*H167</f>
        <v>0</v>
      </c>
      <c r="Q167" s="206">
        <v>0.0014400000000000001</v>
      </c>
      <c r="R167" s="206">
        <f>Q167*H167</f>
        <v>0.030931200000000002</v>
      </c>
      <c r="S167" s="206">
        <v>0</v>
      </c>
      <c r="T167" s="20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8" t="s">
        <v>153</v>
      </c>
      <c r="AT167" s="208" t="s">
        <v>148</v>
      </c>
      <c r="AU167" s="208" t="s">
        <v>89</v>
      </c>
      <c r="AY167" s="19" t="s">
        <v>145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9" t="s">
        <v>87</v>
      </c>
      <c r="BK167" s="209">
        <f>ROUND(I167*H167,2)</f>
        <v>0</v>
      </c>
      <c r="BL167" s="19" t="s">
        <v>153</v>
      </c>
      <c r="BM167" s="208" t="s">
        <v>368</v>
      </c>
    </row>
    <row r="168" s="13" customFormat="1">
      <c r="A168" s="13"/>
      <c r="B168" s="214"/>
      <c r="C168" s="13"/>
      <c r="D168" s="210" t="s">
        <v>157</v>
      </c>
      <c r="E168" s="215" t="s">
        <v>1</v>
      </c>
      <c r="F168" s="216" t="s">
        <v>369</v>
      </c>
      <c r="G168" s="13"/>
      <c r="H168" s="217">
        <v>21.48</v>
      </c>
      <c r="I168" s="218"/>
      <c r="J168" s="13"/>
      <c r="K168" s="13"/>
      <c r="L168" s="214"/>
      <c r="M168" s="219"/>
      <c r="N168" s="220"/>
      <c r="O168" s="220"/>
      <c r="P168" s="220"/>
      <c r="Q168" s="220"/>
      <c r="R168" s="220"/>
      <c r="S168" s="220"/>
      <c r="T168" s="22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5" t="s">
        <v>157</v>
      </c>
      <c r="AU168" s="215" t="s">
        <v>89</v>
      </c>
      <c r="AV168" s="13" t="s">
        <v>89</v>
      </c>
      <c r="AW168" s="13" t="s">
        <v>36</v>
      </c>
      <c r="AX168" s="13" t="s">
        <v>87</v>
      </c>
      <c r="AY168" s="215" t="s">
        <v>145</v>
      </c>
    </row>
    <row r="169" s="2" customFormat="1" ht="14.4" customHeight="1">
      <c r="A169" s="38"/>
      <c r="B169" s="196"/>
      <c r="C169" s="197" t="s">
        <v>8</v>
      </c>
      <c r="D169" s="197" t="s">
        <v>148</v>
      </c>
      <c r="E169" s="198" t="s">
        <v>370</v>
      </c>
      <c r="F169" s="199" t="s">
        <v>371</v>
      </c>
      <c r="G169" s="200" t="s">
        <v>349</v>
      </c>
      <c r="H169" s="201">
        <v>21.48</v>
      </c>
      <c r="I169" s="202"/>
      <c r="J169" s="203">
        <f>ROUND(I169*H169,2)</f>
        <v>0</v>
      </c>
      <c r="K169" s="199" t="s">
        <v>311</v>
      </c>
      <c r="L169" s="39"/>
      <c r="M169" s="204" t="s">
        <v>1</v>
      </c>
      <c r="N169" s="205" t="s">
        <v>44</v>
      </c>
      <c r="O169" s="77"/>
      <c r="P169" s="206">
        <f>O169*H169</f>
        <v>0</v>
      </c>
      <c r="Q169" s="206">
        <v>4.0000000000000003E-05</v>
      </c>
      <c r="R169" s="206">
        <f>Q169*H169</f>
        <v>0.00085920000000000007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153</v>
      </c>
      <c r="AT169" s="208" t="s">
        <v>148</v>
      </c>
      <c r="AU169" s="208" t="s">
        <v>89</v>
      </c>
      <c r="AY169" s="19" t="s">
        <v>145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9" t="s">
        <v>87</v>
      </c>
      <c r="BK169" s="209">
        <f>ROUND(I169*H169,2)</f>
        <v>0</v>
      </c>
      <c r="BL169" s="19" t="s">
        <v>153</v>
      </c>
      <c r="BM169" s="208" t="s">
        <v>372</v>
      </c>
    </row>
    <row r="170" s="13" customFormat="1">
      <c r="A170" s="13"/>
      <c r="B170" s="214"/>
      <c r="C170" s="13"/>
      <c r="D170" s="210" t="s">
        <v>157</v>
      </c>
      <c r="E170" s="215" t="s">
        <v>1</v>
      </c>
      <c r="F170" s="216" t="s">
        <v>373</v>
      </c>
      <c r="G170" s="13"/>
      <c r="H170" s="217">
        <v>21.48</v>
      </c>
      <c r="I170" s="218"/>
      <c r="J170" s="13"/>
      <c r="K170" s="13"/>
      <c r="L170" s="214"/>
      <c r="M170" s="219"/>
      <c r="N170" s="220"/>
      <c r="O170" s="220"/>
      <c r="P170" s="220"/>
      <c r="Q170" s="220"/>
      <c r="R170" s="220"/>
      <c r="S170" s="220"/>
      <c r="T170" s="22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5" t="s">
        <v>157</v>
      </c>
      <c r="AU170" s="215" t="s">
        <v>89</v>
      </c>
      <c r="AV170" s="13" t="s">
        <v>89</v>
      </c>
      <c r="AW170" s="13" t="s">
        <v>36</v>
      </c>
      <c r="AX170" s="13" t="s">
        <v>87</v>
      </c>
      <c r="AY170" s="215" t="s">
        <v>145</v>
      </c>
    </row>
    <row r="171" s="2" customFormat="1" ht="24.15" customHeight="1">
      <c r="A171" s="38"/>
      <c r="B171" s="196"/>
      <c r="C171" s="197" t="s">
        <v>236</v>
      </c>
      <c r="D171" s="197" t="s">
        <v>148</v>
      </c>
      <c r="E171" s="198" t="s">
        <v>374</v>
      </c>
      <c r="F171" s="199" t="s">
        <v>375</v>
      </c>
      <c r="G171" s="200" t="s">
        <v>179</v>
      </c>
      <c r="H171" s="201">
        <v>0.45000000000000001</v>
      </c>
      <c r="I171" s="202"/>
      <c r="J171" s="203">
        <f>ROUND(I171*H171,2)</f>
        <v>0</v>
      </c>
      <c r="K171" s="199" t="s">
        <v>311</v>
      </c>
      <c r="L171" s="39"/>
      <c r="M171" s="204" t="s">
        <v>1</v>
      </c>
      <c r="N171" s="205" t="s">
        <v>44</v>
      </c>
      <c r="O171" s="77"/>
      <c r="P171" s="206">
        <f>O171*H171</f>
        <v>0</v>
      </c>
      <c r="Q171" s="206">
        <v>1.0597399999999999</v>
      </c>
      <c r="R171" s="206">
        <f>Q171*H171</f>
        <v>0.47688299999999995</v>
      </c>
      <c r="S171" s="206">
        <v>0</v>
      </c>
      <c r="T171" s="20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8" t="s">
        <v>153</v>
      </c>
      <c r="AT171" s="208" t="s">
        <v>148</v>
      </c>
      <c r="AU171" s="208" t="s">
        <v>89</v>
      </c>
      <c r="AY171" s="19" t="s">
        <v>145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9" t="s">
        <v>87</v>
      </c>
      <c r="BK171" s="209">
        <f>ROUND(I171*H171,2)</f>
        <v>0</v>
      </c>
      <c r="BL171" s="19" t="s">
        <v>153</v>
      </c>
      <c r="BM171" s="208" t="s">
        <v>376</v>
      </c>
    </row>
    <row r="172" s="13" customFormat="1">
      <c r="A172" s="13"/>
      <c r="B172" s="214"/>
      <c r="C172" s="13"/>
      <c r="D172" s="210" t="s">
        <v>157</v>
      </c>
      <c r="E172" s="215" t="s">
        <v>1</v>
      </c>
      <c r="F172" s="216" t="s">
        <v>377</v>
      </c>
      <c r="G172" s="13"/>
      <c r="H172" s="217">
        <v>0.45000000000000001</v>
      </c>
      <c r="I172" s="218"/>
      <c r="J172" s="13"/>
      <c r="K172" s="13"/>
      <c r="L172" s="214"/>
      <c r="M172" s="219"/>
      <c r="N172" s="220"/>
      <c r="O172" s="220"/>
      <c r="P172" s="220"/>
      <c r="Q172" s="220"/>
      <c r="R172" s="220"/>
      <c r="S172" s="220"/>
      <c r="T172" s="22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15" t="s">
        <v>157</v>
      </c>
      <c r="AU172" s="215" t="s">
        <v>89</v>
      </c>
      <c r="AV172" s="13" t="s">
        <v>89</v>
      </c>
      <c r="AW172" s="13" t="s">
        <v>36</v>
      </c>
      <c r="AX172" s="13" t="s">
        <v>87</v>
      </c>
      <c r="AY172" s="215" t="s">
        <v>145</v>
      </c>
    </row>
    <row r="173" s="12" customFormat="1" ht="22.8" customHeight="1">
      <c r="A173" s="12"/>
      <c r="B173" s="183"/>
      <c r="C173" s="12"/>
      <c r="D173" s="184" t="s">
        <v>78</v>
      </c>
      <c r="E173" s="194" t="s">
        <v>172</v>
      </c>
      <c r="F173" s="194" t="s">
        <v>378</v>
      </c>
      <c r="G173" s="12"/>
      <c r="H173" s="12"/>
      <c r="I173" s="186"/>
      <c r="J173" s="195">
        <f>BK173</f>
        <v>0</v>
      </c>
      <c r="K173" s="12"/>
      <c r="L173" s="183"/>
      <c r="M173" s="188"/>
      <c r="N173" s="189"/>
      <c r="O173" s="189"/>
      <c r="P173" s="190">
        <f>SUM(P174:P178)</f>
        <v>0</v>
      </c>
      <c r="Q173" s="189"/>
      <c r="R173" s="190">
        <f>SUM(R174:R178)</f>
        <v>12.44108</v>
      </c>
      <c r="S173" s="189"/>
      <c r="T173" s="191">
        <f>SUM(T174:T178)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84" t="s">
        <v>87</v>
      </c>
      <c r="AT173" s="192" t="s">
        <v>78</v>
      </c>
      <c r="AU173" s="192" t="s">
        <v>87</v>
      </c>
      <c r="AY173" s="184" t="s">
        <v>145</v>
      </c>
      <c r="BK173" s="193">
        <f>SUM(BK174:BK178)</f>
        <v>0</v>
      </c>
    </row>
    <row r="174" s="2" customFormat="1" ht="24.15" customHeight="1">
      <c r="A174" s="38"/>
      <c r="B174" s="196"/>
      <c r="C174" s="197" t="s">
        <v>241</v>
      </c>
      <c r="D174" s="197" t="s">
        <v>148</v>
      </c>
      <c r="E174" s="198" t="s">
        <v>379</v>
      </c>
      <c r="F174" s="199" t="s">
        <v>380</v>
      </c>
      <c r="G174" s="200" t="s">
        <v>190</v>
      </c>
      <c r="H174" s="201">
        <v>8</v>
      </c>
      <c r="I174" s="202"/>
      <c r="J174" s="203">
        <f>ROUND(I174*H174,2)</f>
        <v>0</v>
      </c>
      <c r="K174" s="199" t="s">
        <v>311</v>
      </c>
      <c r="L174" s="39"/>
      <c r="M174" s="204" t="s">
        <v>1</v>
      </c>
      <c r="N174" s="205" t="s">
        <v>44</v>
      </c>
      <c r="O174" s="77"/>
      <c r="P174" s="206">
        <f>O174*H174</f>
        <v>0</v>
      </c>
      <c r="Q174" s="206">
        <v>0.14401</v>
      </c>
      <c r="R174" s="206">
        <f>Q174*H174</f>
        <v>1.15208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153</v>
      </c>
      <c r="AT174" s="208" t="s">
        <v>148</v>
      </c>
      <c r="AU174" s="208" t="s">
        <v>89</v>
      </c>
      <c r="AY174" s="19" t="s">
        <v>145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9" t="s">
        <v>87</v>
      </c>
      <c r="BK174" s="209">
        <f>ROUND(I174*H174,2)</f>
        <v>0</v>
      </c>
      <c r="BL174" s="19" t="s">
        <v>153</v>
      </c>
      <c r="BM174" s="208" t="s">
        <v>381</v>
      </c>
    </row>
    <row r="175" s="13" customFormat="1">
      <c r="A175" s="13"/>
      <c r="B175" s="214"/>
      <c r="C175" s="13"/>
      <c r="D175" s="210" t="s">
        <v>157</v>
      </c>
      <c r="E175" s="215" t="s">
        <v>1</v>
      </c>
      <c r="F175" s="216" t="s">
        <v>180</v>
      </c>
      <c r="G175" s="13"/>
      <c r="H175" s="217">
        <v>8</v>
      </c>
      <c r="I175" s="218"/>
      <c r="J175" s="13"/>
      <c r="K175" s="13"/>
      <c r="L175" s="214"/>
      <c r="M175" s="219"/>
      <c r="N175" s="220"/>
      <c r="O175" s="220"/>
      <c r="P175" s="220"/>
      <c r="Q175" s="220"/>
      <c r="R175" s="220"/>
      <c r="S175" s="220"/>
      <c r="T175" s="22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15" t="s">
        <v>157</v>
      </c>
      <c r="AU175" s="215" t="s">
        <v>89</v>
      </c>
      <c r="AV175" s="13" t="s">
        <v>89</v>
      </c>
      <c r="AW175" s="13" t="s">
        <v>36</v>
      </c>
      <c r="AX175" s="13" t="s">
        <v>87</v>
      </c>
      <c r="AY175" s="215" t="s">
        <v>145</v>
      </c>
    </row>
    <row r="176" s="2" customFormat="1" ht="14.4" customHeight="1">
      <c r="A176" s="38"/>
      <c r="B176" s="196"/>
      <c r="C176" s="237" t="s">
        <v>247</v>
      </c>
      <c r="D176" s="237" t="s">
        <v>176</v>
      </c>
      <c r="E176" s="238" t="s">
        <v>382</v>
      </c>
      <c r="F176" s="239" t="s">
        <v>383</v>
      </c>
      <c r="G176" s="240" t="s">
        <v>384</v>
      </c>
      <c r="H176" s="241">
        <v>6</v>
      </c>
      <c r="I176" s="242"/>
      <c r="J176" s="243">
        <f>ROUND(I176*H176,2)</f>
        <v>0</v>
      </c>
      <c r="K176" s="239" t="s">
        <v>1</v>
      </c>
      <c r="L176" s="244"/>
      <c r="M176" s="245" t="s">
        <v>1</v>
      </c>
      <c r="N176" s="246" t="s">
        <v>44</v>
      </c>
      <c r="O176" s="77"/>
      <c r="P176" s="206">
        <f>O176*H176</f>
        <v>0</v>
      </c>
      <c r="Q176" s="206">
        <v>1.343</v>
      </c>
      <c r="R176" s="206">
        <f>Q176*H176</f>
        <v>8.0579999999999998</v>
      </c>
      <c r="S176" s="206">
        <v>0</v>
      </c>
      <c r="T176" s="20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180</v>
      </c>
      <c r="AT176" s="208" t="s">
        <v>176</v>
      </c>
      <c r="AU176" s="208" t="s">
        <v>89</v>
      </c>
      <c r="AY176" s="19" t="s">
        <v>145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9" t="s">
        <v>87</v>
      </c>
      <c r="BK176" s="209">
        <f>ROUND(I176*H176,2)</f>
        <v>0</v>
      </c>
      <c r="BL176" s="19" t="s">
        <v>153</v>
      </c>
      <c r="BM176" s="208" t="s">
        <v>385</v>
      </c>
    </row>
    <row r="177" s="2" customFormat="1" ht="14.4" customHeight="1">
      <c r="A177" s="38"/>
      <c r="B177" s="196"/>
      <c r="C177" s="237" t="s">
        <v>255</v>
      </c>
      <c r="D177" s="237" t="s">
        <v>176</v>
      </c>
      <c r="E177" s="238" t="s">
        <v>386</v>
      </c>
      <c r="F177" s="239" t="s">
        <v>387</v>
      </c>
      <c r="G177" s="240" t="s">
        <v>384</v>
      </c>
      <c r="H177" s="241">
        <v>1</v>
      </c>
      <c r="I177" s="242"/>
      <c r="J177" s="243">
        <f>ROUND(I177*H177,2)</f>
        <v>0</v>
      </c>
      <c r="K177" s="239" t="s">
        <v>1</v>
      </c>
      <c r="L177" s="244"/>
      <c r="M177" s="245" t="s">
        <v>1</v>
      </c>
      <c r="N177" s="246" t="s">
        <v>44</v>
      </c>
      <c r="O177" s="77"/>
      <c r="P177" s="206">
        <f>O177*H177</f>
        <v>0</v>
      </c>
      <c r="Q177" s="206">
        <v>1.591</v>
      </c>
      <c r="R177" s="206">
        <f>Q177*H177</f>
        <v>1.591</v>
      </c>
      <c r="S177" s="206">
        <v>0</v>
      </c>
      <c r="T177" s="20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8" t="s">
        <v>180</v>
      </c>
      <c r="AT177" s="208" t="s">
        <v>176</v>
      </c>
      <c r="AU177" s="208" t="s">
        <v>89</v>
      </c>
      <c r="AY177" s="19" t="s">
        <v>145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9" t="s">
        <v>87</v>
      </c>
      <c r="BK177" s="209">
        <f>ROUND(I177*H177,2)</f>
        <v>0</v>
      </c>
      <c r="BL177" s="19" t="s">
        <v>153</v>
      </c>
      <c r="BM177" s="208" t="s">
        <v>388</v>
      </c>
    </row>
    <row r="178" s="2" customFormat="1" ht="14.4" customHeight="1">
      <c r="A178" s="38"/>
      <c r="B178" s="196"/>
      <c r="C178" s="237" t="s">
        <v>260</v>
      </c>
      <c r="D178" s="237" t="s">
        <v>176</v>
      </c>
      <c r="E178" s="238" t="s">
        <v>389</v>
      </c>
      <c r="F178" s="239" t="s">
        <v>390</v>
      </c>
      <c r="G178" s="240" t="s">
        <v>384</v>
      </c>
      <c r="H178" s="241">
        <v>1</v>
      </c>
      <c r="I178" s="242"/>
      <c r="J178" s="243">
        <f>ROUND(I178*H178,2)</f>
        <v>0</v>
      </c>
      <c r="K178" s="239" t="s">
        <v>1</v>
      </c>
      <c r="L178" s="244"/>
      <c r="M178" s="245" t="s">
        <v>1</v>
      </c>
      <c r="N178" s="246" t="s">
        <v>44</v>
      </c>
      <c r="O178" s="77"/>
      <c r="P178" s="206">
        <f>O178*H178</f>
        <v>0</v>
      </c>
      <c r="Q178" s="206">
        <v>1.6399999999999999</v>
      </c>
      <c r="R178" s="206">
        <f>Q178*H178</f>
        <v>1.6399999999999999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180</v>
      </c>
      <c r="AT178" s="208" t="s">
        <v>176</v>
      </c>
      <c r="AU178" s="208" t="s">
        <v>89</v>
      </c>
      <c r="AY178" s="19" t="s">
        <v>145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9" t="s">
        <v>87</v>
      </c>
      <c r="BK178" s="209">
        <f>ROUND(I178*H178,2)</f>
        <v>0</v>
      </c>
      <c r="BL178" s="19" t="s">
        <v>153</v>
      </c>
      <c r="BM178" s="208" t="s">
        <v>391</v>
      </c>
    </row>
    <row r="179" s="12" customFormat="1" ht="22.8" customHeight="1">
      <c r="A179" s="12"/>
      <c r="B179" s="183"/>
      <c r="C179" s="12"/>
      <c r="D179" s="184" t="s">
        <v>78</v>
      </c>
      <c r="E179" s="194" t="s">
        <v>153</v>
      </c>
      <c r="F179" s="194" t="s">
        <v>392</v>
      </c>
      <c r="G179" s="12"/>
      <c r="H179" s="12"/>
      <c r="I179" s="186"/>
      <c r="J179" s="195">
        <f>BK179</f>
        <v>0</v>
      </c>
      <c r="K179" s="12"/>
      <c r="L179" s="183"/>
      <c r="M179" s="188"/>
      <c r="N179" s="189"/>
      <c r="O179" s="189"/>
      <c r="P179" s="190">
        <f>SUM(P180:P191)</f>
        <v>0</v>
      </c>
      <c r="Q179" s="189"/>
      <c r="R179" s="190">
        <f>SUM(R180:R191)</f>
        <v>243.86873800000001</v>
      </c>
      <c r="S179" s="189"/>
      <c r="T179" s="191">
        <f>SUM(T180:T191)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84" t="s">
        <v>87</v>
      </c>
      <c r="AT179" s="192" t="s">
        <v>78</v>
      </c>
      <c r="AU179" s="192" t="s">
        <v>87</v>
      </c>
      <c r="AY179" s="184" t="s">
        <v>145</v>
      </c>
      <c r="BK179" s="193">
        <f>SUM(BK180:BK191)</f>
        <v>0</v>
      </c>
    </row>
    <row r="180" s="2" customFormat="1" ht="24.15" customHeight="1">
      <c r="A180" s="38"/>
      <c r="B180" s="196"/>
      <c r="C180" s="197" t="s">
        <v>7</v>
      </c>
      <c r="D180" s="197" t="s">
        <v>148</v>
      </c>
      <c r="E180" s="198" t="s">
        <v>393</v>
      </c>
      <c r="F180" s="199" t="s">
        <v>394</v>
      </c>
      <c r="G180" s="200" t="s">
        <v>349</v>
      </c>
      <c r="H180" s="201">
        <v>18.899999999999999</v>
      </c>
      <c r="I180" s="202"/>
      <c r="J180" s="203">
        <f>ROUND(I180*H180,2)</f>
        <v>0</v>
      </c>
      <c r="K180" s="199" t="s">
        <v>311</v>
      </c>
      <c r="L180" s="39"/>
      <c r="M180" s="204" t="s">
        <v>1</v>
      </c>
      <c r="N180" s="205" t="s">
        <v>44</v>
      </c>
      <c r="O180" s="77"/>
      <c r="P180" s="206">
        <f>O180*H180</f>
        <v>0</v>
      </c>
      <c r="Q180" s="206">
        <v>0.22797999999999999</v>
      </c>
      <c r="R180" s="206">
        <f>Q180*H180</f>
        <v>4.3088219999999993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153</v>
      </c>
      <c r="AT180" s="208" t="s">
        <v>148</v>
      </c>
      <c r="AU180" s="208" t="s">
        <v>89</v>
      </c>
      <c r="AY180" s="19" t="s">
        <v>145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9" t="s">
        <v>87</v>
      </c>
      <c r="BK180" s="209">
        <f>ROUND(I180*H180,2)</f>
        <v>0</v>
      </c>
      <c r="BL180" s="19" t="s">
        <v>153</v>
      </c>
      <c r="BM180" s="208" t="s">
        <v>395</v>
      </c>
    </row>
    <row r="181" s="13" customFormat="1">
      <c r="A181" s="13"/>
      <c r="B181" s="214"/>
      <c r="C181" s="13"/>
      <c r="D181" s="210" t="s">
        <v>157</v>
      </c>
      <c r="E181" s="215" t="s">
        <v>1</v>
      </c>
      <c r="F181" s="216" t="s">
        <v>396</v>
      </c>
      <c r="G181" s="13"/>
      <c r="H181" s="217">
        <v>18.899999999999999</v>
      </c>
      <c r="I181" s="218"/>
      <c r="J181" s="13"/>
      <c r="K181" s="13"/>
      <c r="L181" s="214"/>
      <c r="M181" s="219"/>
      <c r="N181" s="220"/>
      <c r="O181" s="220"/>
      <c r="P181" s="220"/>
      <c r="Q181" s="220"/>
      <c r="R181" s="220"/>
      <c r="S181" s="220"/>
      <c r="T181" s="22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5" t="s">
        <v>157</v>
      </c>
      <c r="AU181" s="215" t="s">
        <v>89</v>
      </c>
      <c r="AV181" s="13" t="s">
        <v>89</v>
      </c>
      <c r="AW181" s="13" t="s">
        <v>36</v>
      </c>
      <c r="AX181" s="13" t="s">
        <v>87</v>
      </c>
      <c r="AY181" s="215" t="s">
        <v>145</v>
      </c>
    </row>
    <row r="182" s="2" customFormat="1" ht="24.15" customHeight="1">
      <c r="A182" s="38"/>
      <c r="B182" s="196"/>
      <c r="C182" s="197" t="s">
        <v>274</v>
      </c>
      <c r="D182" s="197" t="s">
        <v>148</v>
      </c>
      <c r="E182" s="198" t="s">
        <v>397</v>
      </c>
      <c r="F182" s="199" t="s">
        <v>398</v>
      </c>
      <c r="G182" s="200" t="s">
        <v>161</v>
      </c>
      <c r="H182" s="201">
        <v>89.128</v>
      </c>
      <c r="I182" s="202"/>
      <c r="J182" s="203">
        <f>ROUND(I182*H182,2)</f>
        <v>0</v>
      </c>
      <c r="K182" s="199" t="s">
        <v>311</v>
      </c>
      <c r="L182" s="39"/>
      <c r="M182" s="204" t="s">
        <v>1</v>
      </c>
      <c r="N182" s="205" t="s">
        <v>44</v>
      </c>
      <c r="O182" s="77"/>
      <c r="P182" s="206">
        <f>O182*H182</f>
        <v>0</v>
      </c>
      <c r="Q182" s="206">
        <v>2.4500000000000002</v>
      </c>
      <c r="R182" s="206">
        <f>Q182*H182</f>
        <v>218.36360000000002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153</v>
      </c>
      <c r="AT182" s="208" t="s">
        <v>148</v>
      </c>
      <c r="AU182" s="208" t="s">
        <v>89</v>
      </c>
      <c r="AY182" s="19" t="s">
        <v>145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9" t="s">
        <v>87</v>
      </c>
      <c r="BK182" s="209">
        <f>ROUND(I182*H182,2)</f>
        <v>0</v>
      </c>
      <c r="BL182" s="19" t="s">
        <v>153</v>
      </c>
      <c r="BM182" s="208" t="s">
        <v>399</v>
      </c>
    </row>
    <row r="183" s="13" customFormat="1">
      <c r="A183" s="13"/>
      <c r="B183" s="214"/>
      <c r="C183" s="13"/>
      <c r="D183" s="210" t="s">
        <v>157</v>
      </c>
      <c r="E183" s="215" t="s">
        <v>1</v>
      </c>
      <c r="F183" s="216" t="s">
        <v>400</v>
      </c>
      <c r="G183" s="13"/>
      <c r="H183" s="217">
        <v>62.272799999999997</v>
      </c>
      <c r="I183" s="218"/>
      <c r="J183" s="13"/>
      <c r="K183" s="13"/>
      <c r="L183" s="214"/>
      <c r="M183" s="219"/>
      <c r="N183" s="220"/>
      <c r="O183" s="220"/>
      <c r="P183" s="220"/>
      <c r="Q183" s="220"/>
      <c r="R183" s="220"/>
      <c r="S183" s="220"/>
      <c r="T183" s="22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5" t="s">
        <v>157</v>
      </c>
      <c r="AU183" s="215" t="s">
        <v>89</v>
      </c>
      <c r="AV183" s="13" t="s">
        <v>89</v>
      </c>
      <c r="AW183" s="13" t="s">
        <v>36</v>
      </c>
      <c r="AX183" s="13" t="s">
        <v>79</v>
      </c>
      <c r="AY183" s="215" t="s">
        <v>145</v>
      </c>
    </row>
    <row r="184" s="13" customFormat="1">
      <c r="A184" s="13"/>
      <c r="B184" s="214"/>
      <c r="C184" s="13"/>
      <c r="D184" s="210" t="s">
        <v>157</v>
      </c>
      <c r="E184" s="215" t="s">
        <v>1</v>
      </c>
      <c r="F184" s="216" t="s">
        <v>401</v>
      </c>
      <c r="G184" s="13"/>
      <c r="H184" s="217">
        <v>2.7000000000000002</v>
      </c>
      <c r="I184" s="218"/>
      <c r="J184" s="13"/>
      <c r="K184" s="13"/>
      <c r="L184" s="214"/>
      <c r="M184" s="219"/>
      <c r="N184" s="220"/>
      <c r="O184" s="220"/>
      <c r="P184" s="220"/>
      <c r="Q184" s="220"/>
      <c r="R184" s="220"/>
      <c r="S184" s="220"/>
      <c r="T184" s="22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5" t="s">
        <v>157</v>
      </c>
      <c r="AU184" s="215" t="s">
        <v>89</v>
      </c>
      <c r="AV184" s="13" t="s">
        <v>89</v>
      </c>
      <c r="AW184" s="13" t="s">
        <v>36</v>
      </c>
      <c r="AX184" s="13" t="s">
        <v>79</v>
      </c>
      <c r="AY184" s="215" t="s">
        <v>145</v>
      </c>
    </row>
    <row r="185" s="13" customFormat="1">
      <c r="A185" s="13"/>
      <c r="B185" s="214"/>
      <c r="C185" s="13"/>
      <c r="D185" s="210" t="s">
        <v>157</v>
      </c>
      <c r="E185" s="215" t="s">
        <v>1</v>
      </c>
      <c r="F185" s="216" t="s">
        <v>402</v>
      </c>
      <c r="G185" s="13"/>
      <c r="H185" s="217">
        <v>2.6676000000000002</v>
      </c>
      <c r="I185" s="218"/>
      <c r="J185" s="13"/>
      <c r="K185" s="13"/>
      <c r="L185" s="214"/>
      <c r="M185" s="219"/>
      <c r="N185" s="220"/>
      <c r="O185" s="220"/>
      <c r="P185" s="220"/>
      <c r="Q185" s="220"/>
      <c r="R185" s="220"/>
      <c r="S185" s="220"/>
      <c r="T185" s="22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5" t="s">
        <v>157</v>
      </c>
      <c r="AU185" s="215" t="s">
        <v>89</v>
      </c>
      <c r="AV185" s="13" t="s">
        <v>89</v>
      </c>
      <c r="AW185" s="13" t="s">
        <v>36</v>
      </c>
      <c r="AX185" s="13" t="s">
        <v>79</v>
      </c>
      <c r="AY185" s="215" t="s">
        <v>145</v>
      </c>
    </row>
    <row r="186" s="13" customFormat="1">
      <c r="A186" s="13"/>
      <c r="B186" s="214"/>
      <c r="C186" s="13"/>
      <c r="D186" s="210" t="s">
        <v>157</v>
      </c>
      <c r="E186" s="215" t="s">
        <v>1</v>
      </c>
      <c r="F186" s="216" t="s">
        <v>403</v>
      </c>
      <c r="G186" s="13"/>
      <c r="H186" s="217">
        <v>21.487500000000001</v>
      </c>
      <c r="I186" s="218"/>
      <c r="J186" s="13"/>
      <c r="K186" s="13"/>
      <c r="L186" s="214"/>
      <c r="M186" s="219"/>
      <c r="N186" s="220"/>
      <c r="O186" s="220"/>
      <c r="P186" s="220"/>
      <c r="Q186" s="220"/>
      <c r="R186" s="220"/>
      <c r="S186" s="220"/>
      <c r="T186" s="22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5" t="s">
        <v>157</v>
      </c>
      <c r="AU186" s="215" t="s">
        <v>89</v>
      </c>
      <c r="AV186" s="13" t="s">
        <v>89</v>
      </c>
      <c r="AW186" s="13" t="s">
        <v>36</v>
      </c>
      <c r="AX186" s="13" t="s">
        <v>79</v>
      </c>
      <c r="AY186" s="215" t="s">
        <v>145</v>
      </c>
    </row>
    <row r="187" s="15" customFormat="1">
      <c r="A187" s="15"/>
      <c r="B187" s="229"/>
      <c r="C187" s="15"/>
      <c r="D187" s="210" t="s">
        <v>157</v>
      </c>
      <c r="E187" s="230" t="s">
        <v>1</v>
      </c>
      <c r="F187" s="231" t="s">
        <v>171</v>
      </c>
      <c r="G187" s="15"/>
      <c r="H187" s="232">
        <v>89.127899999999997</v>
      </c>
      <c r="I187" s="233"/>
      <c r="J187" s="15"/>
      <c r="K187" s="15"/>
      <c r="L187" s="229"/>
      <c r="M187" s="234"/>
      <c r="N187" s="235"/>
      <c r="O187" s="235"/>
      <c r="P187" s="235"/>
      <c r="Q187" s="235"/>
      <c r="R187" s="235"/>
      <c r="S187" s="235"/>
      <c r="T187" s="23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30" t="s">
        <v>157</v>
      </c>
      <c r="AU187" s="230" t="s">
        <v>89</v>
      </c>
      <c r="AV187" s="15" t="s">
        <v>153</v>
      </c>
      <c r="AW187" s="15" t="s">
        <v>36</v>
      </c>
      <c r="AX187" s="15" t="s">
        <v>87</v>
      </c>
      <c r="AY187" s="230" t="s">
        <v>145</v>
      </c>
    </row>
    <row r="188" s="2" customFormat="1" ht="24.15" customHeight="1">
      <c r="A188" s="38"/>
      <c r="B188" s="196"/>
      <c r="C188" s="197" t="s">
        <v>278</v>
      </c>
      <c r="D188" s="197" t="s">
        <v>148</v>
      </c>
      <c r="E188" s="198" t="s">
        <v>404</v>
      </c>
      <c r="F188" s="199" t="s">
        <v>405</v>
      </c>
      <c r="G188" s="200" t="s">
        <v>349</v>
      </c>
      <c r="H188" s="201">
        <v>20.555</v>
      </c>
      <c r="I188" s="202"/>
      <c r="J188" s="203">
        <f>ROUND(I188*H188,2)</f>
        <v>0</v>
      </c>
      <c r="K188" s="199" t="s">
        <v>311</v>
      </c>
      <c r="L188" s="39"/>
      <c r="M188" s="204" t="s">
        <v>1</v>
      </c>
      <c r="N188" s="205" t="s">
        <v>44</v>
      </c>
      <c r="O188" s="77"/>
      <c r="P188" s="206">
        <f>O188*H188</f>
        <v>0</v>
      </c>
      <c r="Q188" s="206">
        <v>1.0311999999999999</v>
      </c>
      <c r="R188" s="206">
        <f>Q188*H188</f>
        <v>21.196315999999996</v>
      </c>
      <c r="S188" s="206">
        <v>0</v>
      </c>
      <c r="T188" s="20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153</v>
      </c>
      <c r="AT188" s="208" t="s">
        <v>148</v>
      </c>
      <c r="AU188" s="208" t="s">
        <v>89</v>
      </c>
      <c r="AY188" s="19" t="s">
        <v>145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9" t="s">
        <v>87</v>
      </c>
      <c r="BK188" s="209">
        <f>ROUND(I188*H188,2)</f>
        <v>0</v>
      </c>
      <c r="BL188" s="19" t="s">
        <v>153</v>
      </c>
      <c r="BM188" s="208" t="s">
        <v>406</v>
      </c>
    </row>
    <row r="189" s="13" customFormat="1">
      <c r="A189" s="13"/>
      <c r="B189" s="214"/>
      <c r="C189" s="13"/>
      <c r="D189" s="210" t="s">
        <v>157</v>
      </c>
      <c r="E189" s="215" t="s">
        <v>1</v>
      </c>
      <c r="F189" s="216" t="s">
        <v>407</v>
      </c>
      <c r="G189" s="13"/>
      <c r="H189" s="217">
        <v>11.041600000000001</v>
      </c>
      <c r="I189" s="218"/>
      <c r="J189" s="13"/>
      <c r="K189" s="13"/>
      <c r="L189" s="214"/>
      <c r="M189" s="219"/>
      <c r="N189" s="220"/>
      <c r="O189" s="220"/>
      <c r="P189" s="220"/>
      <c r="Q189" s="220"/>
      <c r="R189" s="220"/>
      <c r="S189" s="220"/>
      <c r="T189" s="22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15" t="s">
        <v>157</v>
      </c>
      <c r="AU189" s="215" t="s">
        <v>89</v>
      </c>
      <c r="AV189" s="13" t="s">
        <v>89</v>
      </c>
      <c r="AW189" s="13" t="s">
        <v>36</v>
      </c>
      <c r="AX189" s="13" t="s">
        <v>79</v>
      </c>
      <c r="AY189" s="215" t="s">
        <v>145</v>
      </c>
    </row>
    <row r="190" s="13" customFormat="1">
      <c r="A190" s="13"/>
      <c r="B190" s="214"/>
      <c r="C190" s="13"/>
      <c r="D190" s="210" t="s">
        <v>157</v>
      </c>
      <c r="E190" s="215" t="s">
        <v>1</v>
      </c>
      <c r="F190" s="216" t="s">
        <v>408</v>
      </c>
      <c r="G190" s="13"/>
      <c r="H190" s="217">
        <v>9.5135799999999993</v>
      </c>
      <c r="I190" s="218"/>
      <c r="J190" s="13"/>
      <c r="K190" s="13"/>
      <c r="L190" s="214"/>
      <c r="M190" s="219"/>
      <c r="N190" s="220"/>
      <c r="O190" s="220"/>
      <c r="P190" s="220"/>
      <c r="Q190" s="220"/>
      <c r="R190" s="220"/>
      <c r="S190" s="220"/>
      <c r="T190" s="22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157</v>
      </c>
      <c r="AU190" s="215" t="s">
        <v>89</v>
      </c>
      <c r="AV190" s="13" t="s">
        <v>89</v>
      </c>
      <c r="AW190" s="13" t="s">
        <v>36</v>
      </c>
      <c r="AX190" s="13" t="s">
        <v>79</v>
      </c>
      <c r="AY190" s="215" t="s">
        <v>145</v>
      </c>
    </row>
    <row r="191" s="16" customFormat="1">
      <c r="A191" s="16"/>
      <c r="B191" s="252"/>
      <c r="C191" s="16"/>
      <c r="D191" s="210" t="s">
        <v>157</v>
      </c>
      <c r="E191" s="253" t="s">
        <v>1</v>
      </c>
      <c r="F191" s="254" t="s">
        <v>409</v>
      </c>
      <c r="G191" s="16"/>
      <c r="H191" s="255">
        <v>20.55518</v>
      </c>
      <c r="I191" s="256"/>
      <c r="J191" s="16"/>
      <c r="K191" s="16"/>
      <c r="L191" s="252"/>
      <c r="M191" s="257"/>
      <c r="N191" s="258"/>
      <c r="O191" s="258"/>
      <c r="P191" s="258"/>
      <c r="Q191" s="258"/>
      <c r="R191" s="258"/>
      <c r="S191" s="258"/>
      <c r="T191" s="259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53" t="s">
        <v>157</v>
      </c>
      <c r="AU191" s="253" t="s">
        <v>89</v>
      </c>
      <c r="AV191" s="16" t="s">
        <v>172</v>
      </c>
      <c r="AW191" s="16" t="s">
        <v>36</v>
      </c>
      <c r="AX191" s="16" t="s">
        <v>87</v>
      </c>
      <c r="AY191" s="253" t="s">
        <v>145</v>
      </c>
    </row>
    <row r="192" s="12" customFormat="1" ht="22.8" customHeight="1">
      <c r="A192" s="12"/>
      <c r="B192" s="183"/>
      <c r="C192" s="12"/>
      <c r="D192" s="184" t="s">
        <v>78</v>
      </c>
      <c r="E192" s="194" t="s">
        <v>202</v>
      </c>
      <c r="F192" s="194" t="s">
        <v>410</v>
      </c>
      <c r="G192" s="12"/>
      <c r="H192" s="12"/>
      <c r="I192" s="186"/>
      <c r="J192" s="195">
        <f>BK192</f>
        <v>0</v>
      </c>
      <c r="K192" s="12"/>
      <c r="L192" s="183"/>
      <c r="M192" s="188"/>
      <c r="N192" s="189"/>
      <c r="O192" s="189"/>
      <c r="P192" s="190">
        <f>SUM(P193:P196)</f>
        <v>0</v>
      </c>
      <c r="Q192" s="189"/>
      <c r="R192" s="190">
        <f>SUM(R193:R196)</f>
        <v>8.6453000000000007</v>
      </c>
      <c r="S192" s="189"/>
      <c r="T192" s="191">
        <f>SUM(T193:T196)</f>
        <v>179.12064000000004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84" t="s">
        <v>87</v>
      </c>
      <c r="AT192" s="192" t="s">
        <v>78</v>
      </c>
      <c r="AU192" s="192" t="s">
        <v>87</v>
      </c>
      <c r="AY192" s="184" t="s">
        <v>145</v>
      </c>
      <c r="BK192" s="193">
        <f>SUM(BK193:BK196)</f>
        <v>0</v>
      </c>
    </row>
    <row r="193" s="2" customFormat="1" ht="24.15" customHeight="1">
      <c r="A193" s="38"/>
      <c r="B193" s="196"/>
      <c r="C193" s="197" t="s">
        <v>283</v>
      </c>
      <c r="D193" s="197" t="s">
        <v>148</v>
      </c>
      <c r="E193" s="198" t="s">
        <v>411</v>
      </c>
      <c r="F193" s="199" t="s">
        <v>412</v>
      </c>
      <c r="G193" s="200" t="s">
        <v>190</v>
      </c>
      <c r="H193" s="201">
        <v>2</v>
      </c>
      <c r="I193" s="202"/>
      <c r="J193" s="203">
        <f>ROUND(I193*H193,2)</f>
        <v>0</v>
      </c>
      <c r="K193" s="199" t="s">
        <v>311</v>
      </c>
      <c r="L193" s="39"/>
      <c r="M193" s="204" t="s">
        <v>1</v>
      </c>
      <c r="N193" s="205" t="s">
        <v>44</v>
      </c>
      <c r="O193" s="77"/>
      <c r="P193" s="206">
        <f>O193*H193</f>
        <v>0</v>
      </c>
      <c r="Q193" s="206">
        <v>0.0064900000000000001</v>
      </c>
      <c r="R193" s="206">
        <f>Q193*H193</f>
        <v>0.01298</v>
      </c>
      <c r="S193" s="206">
        <v>0</v>
      </c>
      <c r="T193" s="20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8" t="s">
        <v>153</v>
      </c>
      <c r="AT193" s="208" t="s">
        <v>148</v>
      </c>
      <c r="AU193" s="208" t="s">
        <v>89</v>
      </c>
      <c r="AY193" s="19" t="s">
        <v>145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9" t="s">
        <v>87</v>
      </c>
      <c r="BK193" s="209">
        <f>ROUND(I193*H193,2)</f>
        <v>0</v>
      </c>
      <c r="BL193" s="19" t="s">
        <v>153</v>
      </c>
      <c r="BM193" s="208" t="s">
        <v>413</v>
      </c>
    </row>
    <row r="194" s="13" customFormat="1">
      <c r="A194" s="13"/>
      <c r="B194" s="214"/>
      <c r="C194" s="13"/>
      <c r="D194" s="210" t="s">
        <v>157</v>
      </c>
      <c r="E194" s="215" t="s">
        <v>1</v>
      </c>
      <c r="F194" s="216" t="s">
        <v>89</v>
      </c>
      <c r="G194" s="13"/>
      <c r="H194" s="217">
        <v>2</v>
      </c>
      <c r="I194" s="218"/>
      <c r="J194" s="13"/>
      <c r="K194" s="13"/>
      <c r="L194" s="214"/>
      <c r="M194" s="219"/>
      <c r="N194" s="220"/>
      <c r="O194" s="220"/>
      <c r="P194" s="220"/>
      <c r="Q194" s="220"/>
      <c r="R194" s="220"/>
      <c r="S194" s="220"/>
      <c r="T194" s="22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15" t="s">
        <v>157</v>
      </c>
      <c r="AU194" s="215" t="s">
        <v>89</v>
      </c>
      <c r="AV194" s="13" t="s">
        <v>89</v>
      </c>
      <c r="AW194" s="13" t="s">
        <v>36</v>
      </c>
      <c r="AX194" s="13" t="s">
        <v>87</v>
      </c>
      <c r="AY194" s="215" t="s">
        <v>145</v>
      </c>
    </row>
    <row r="195" s="2" customFormat="1" ht="14.4" customHeight="1">
      <c r="A195" s="38"/>
      <c r="B195" s="196"/>
      <c r="C195" s="197" t="s">
        <v>288</v>
      </c>
      <c r="D195" s="197" t="s">
        <v>148</v>
      </c>
      <c r="E195" s="198" t="s">
        <v>414</v>
      </c>
      <c r="F195" s="199" t="s">
        <v>415</v>
      </c>
      <c r="G195" s="200" t="s">
        <v>161</v>
      </c>
      <c r="H195" s="201">
        <v>71.936000000000007</v>
      </c>
      <c r="I195" s="202"/>
      <c r="J195" s="203">
        <f>ROUND(I195*H195,2)</f>
        <v>0</v>
      </c>
      <c r="K195" s="199" t="s">
        <v>311</v>
      </c>
      <c r="L195" s="39"/>
      <c r="M195" s="204" t="s">
        <v>1</v>
      </c>
      <c r="N195" s="205" t="s">
        <v>44</v>
      </c>
      <c r="O195" s="77"/>
      <c r="P195" s="206">
        <f>O195*H195</f>
        <v>0</v>
      </c>
      <c r="Q195" s="206">
        <v>0.12</v>
      </c>
      <c r="R195" s="206">
        <f>Q195*H195</f>
        <v>8.63232</v>
      </c>
      <c r="S195" s="206">
        <v>2.4900000000000002</v>
      </c>
      <c r="T195" s="207">
        <f>S195*H195</f>
        <v>179.12064000000004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8" t="s">
        <v>153</v>
      </c>
      <c r="AT195" s="208" t="s">
        <v>148</v>
      </c>
      <c r="AU195" s="208" t="s">
        <v>89</v>
      </c>
      <c r="AY195" s="19" t="s">
        <v>145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9" t="s">
        <v>87</v>
      </c>
      <c r="BK195" s="209">
        <f>ROUND(I195*H195,2)</f>
        <v>0</v>
      </c>
      <c r="BL195" s="19" t="s">
        <v>153</v>
      </c>
      <c r="BM195" s="208" t="s">
        <v>416</v>
      </c>
    </row>
    <row r="196" s="13" customFormat="1">
      <c r="A196" s="13"/>
      <c r="B196" s="214"/>
      <c r="C196" s="13"/>
      <c r="D196" s="210" t="s">
        <v>157</v>
      </c>
      <c r="E196" s="215" t="s">
        <v>1</v>
      </c>
      <c r="F196" s="216" t="s">
        <v>417</v>
      </c>
      <c r="G196" s="13"/>
      <c r="H196" s="217">
        <v>71.936000000000007</v>
      </c>
      <c r="I196" s="218"/>
      <c r="J196" s="13"/>
      <c r="K196" s="13"/>
      <c r="L196" s="214"/>
      <c r="M196" s="219"/>
      <c r="N196" s="220"/>
      <c r="O196" s="220"/>
      <c r="P196" s="220"/>
      <c r="Q196" s="220"/>
      <c r="R196" s="220"/>
      <c r="S196" s="220"/>
      <c r="T196" s="22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15" t="s">
        <v>157</v>
      </c>
      <c r="AU196" s="215" t="s">
        <v>89</v>
      </c>
      <c r="AV196" s="13" t="s">
        <v>89</v>
      </c>
      <c r="AW196" s="13" t="s">
        <v>36</v>
      </c>
      <c r="AX196" s="13" t="s">
        <v>87</v>
      </c>
      <c r="AY196" s="215" t="s">
        <v>145</v>
      </c>
    </row>
    <row r="197" s="12" customFormat="1" ht="22.8" customHeight="1">
      <c r="A197" s="12"/>
      <c r="B197" s="183"/>
      <c r="C197" s="12"/>
      <c r="D197" s="184" t="s">
        <v>78</v>
      </c>
      <c r="E197" s="194" t="s">
        <v>418</v>
      </c>
      <c r="F197" s="194" t="s">
        <v>419</v>
      </c>
      <c r="G197" s="12"/>
      <c r="H197" s="12"/>
      <c r="I197" s="186"/>
      <c r="J197" s="195">
        <f>BK197</f>
        <v>0</v>
      </c>
      <c r="K197" s="12"/>
      <c r="L197" s="183"/>
      <c r="M197" s="188"/>
      <c r="N197" s="189"/>
      <c r="O197" s="189"/>
      <c r="P197" s="190">
        <f>SUM(P198:P205)</f>
        <v>0</v>
      </c>
      <c r="Q197" s="189"/>
      <c r="R197" s="190">
        <f>SUM(R198:R205)</f>
        <v>0</v>
      </c>
      <c r="S197" s="189"/>
      <c r="T197" s="191">
        <f>SUM(T198:T205)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84" t="s">
        <v>87</v>
      </c>
      <c r="AT197" s="192" t="s">
        <v>78</v>
      </c>
      <c r="AU197" s="192" t="s">
        <v>87</v>
      </c>
      <c r="AY197" s="184" t="s">
        <v>145</v>
      </c>
      <c r="BK197" s="193">
        <f>SUM(BK198:BK205)</f>
        <v>0</v>
      </c>
    </row>
    <row r="198" s="2" customFormat="1" ht="24.15" customHeight="1">
      <c r="A198" s="38"/>
      <c r="B198" s="196"/>
      <c r="C198" s="197" t="s">
        <v>420</v>
      </c>
      <c r="D198" s="197" t="s">
        <v>148</v>
      </c>
      <c r="E198" s="198" t="s">
        <v>421</v>
      </c>
      <c r="F198" s="199" t="s">
        <v>422</v>
      </c>
      <c r="G198" s="200" t="s">
        <v>179</v>
      </c>
      <c r="H198" s="201">
        <v>242.91200000000001</v>
      </c>
      <c r="I198" s="202"/>
      <c r="J198" s="203">
        <f>ROUND(I198*H198,2)</f>
        <v>0</v>
      </c>
      <c r="K198" s="199" t="s">
        <v>311</v>
      </c>
      <c r="L198" s="39"/>
      <c r="M198" s="204" t="s">
        <v>1</v>
      </c>
      <c r="N198" s="205" t="s">
        <v>44</v>
      </c>
      <c r="O198" s="77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8" t="s">
        <v>153</v>
      </c>
      <c r="AT198" s="208" t="s">
        <v>148</v>
      </c>
      <c r="AU198" s="208" t="s">
        <v>89</v>
      </c>
      <c r="AY198" s="19" t="s">
        <v>145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9" t="s">
        <v>87</v>
      </c>
      <c r="BK198" s="209">
        <f>ROUND(I198*H198,2)</f>
        <v>0</v>
      </c>
      <c r="BL198" s="19" t="s">
        <v>153</v>
      </c>
      <c r="BM198" s="208" t="s">
        <v>423</v>
      </c>
    </row>
    <row r="199" s="13" customFormat="1">
      <c r="A199" s="13"/>
      <c r="B199" s="214"/>
      <c r="C199" s="13"/>
      <c r="D199" s="210" t="s">
        <v>157</v>
      </c>
      <c r="E199" s="215" t="s">
        <v>1</v>
      </c>
      <c r="F199" s="216" t="s">
        <v>424</v>
      </c>
      <c r="G199" s="13"/>
      <c r="H199" s="217">
        <v>242.91200000000001</v>
      </c>
      <c r="I199" s="218"/>
      <c r="J199" s="13"/>
      <c r="K199" s="13"/>
      <c r="L199" s="214"/>
      <c r="M199" s="219"/>
      <c r="N199" s="220"/>
      <c r="O199" s="220"/>
      <c r="P199" s="220"/>
      <c r="Q199" s="220"/>
      <c r="R199" s="220"/>
      <c r="S199" s="220"/>
      <c r="T199" s="22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15" t="s">
        <v>157</v>
      </c>
      <c r="AU199" s="215" t="s">
        <v>89</v>
      </c>
      <c r="AV199" s="13" t="s">
        <v>89</v>
      </c>
      <c r="AW199" s="13" t="s">
        <v>36</v>
      </c>
      <c r="AX199" s="13" t="s">
        <v>87</v>
      </c>
      <c r="AY199" s="215" t="s">
        <v>145</v>
      </c>
    </row>
    <row r="200" s="2" customFormat="1" ht="24.15" customHeight="1">
      <c r="A200" s="38"/>
      <c r="B200" s="196"/>
      <c r="C200" s="197" t="s">
        <v>425</v>
      </c>
      <c r="D200" s="197" t="s">
        <v>148</v>
      </c>
      <c r="E200" s="198" t="s">
        <v>426</v>
      </c>
      <c r="F200" s="199" t="s">
        <v>427</v>
      </c>
      <c r="G200" s="200" t="s">
        <v>179</v>
      </c>
      <c r="H200" s="201">
        <v>185.33099999999999</v>
      </c>
      <c r="I200" s="202"/>
      <c r="J200" s="203">
        <f>ROUND(I200*H200,2)</f>
        <v>0</v>
      </c>
      <c r="K200" s="199" t="s">
        <v>311</v>
      </c>
      <c r="L200" s="39"/>
      <c r="M200" s="204" t="s">
        <v>1</v>
      </c>
      <c r="N200" s="205" t="s">
        <v>44</v>
      </c>
      <c r="O200" s="77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8" t="s">
        <v>153</v>
      </c>
      <c r="AT200" s="208" t="s">
        <v>148</v>
      </c>
      <c r="AU200" s="208" t="s">
        <v>89</v>
      </c>
      <c r="AY200" s="19" t="s">
        <v>145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9" t="s">
        <v>87</v>
      </c>
      <c r="BK200" s="209">
        <f>ROUND(I200*H200,2)</f>
        <v>0</v>
      </c>
      <c r="BL200" s="19" t="s">
        <v>153</v>
      </c>
      <c r="BM200" s="208" t="s">
        <v>428</v>
      </c>
    </row>
    <row r="201" s="2" customFormat="1" ht="14.4" customHeight="1">
      <c r="A201" s="38"/>
      <c r="B201" s="196"/>
      <c r="C201" s="197" t="s">
        <v>429</v>
      </c>
      <c r="D201" s="197" t="s">
        <v>148</v>
      </c>
      <c r="E201" s="198" t="s">
        <v>430</v>
      </c>
      <c r="F201" s="199" t="s">
        <v>431</v>
      </c>
      <c r="G201" s="200" t="s">
        <v>179</v>
      </c>
      <c r="H201" s="201">
        <v>1530.6590000000001</v>
      </c>
      <c r="I201" s="202"/>
      <c r="J201" s="203">
        <f>ROUND(I201*H201,2)</f>
        <v>0</v>
      </c>
      <c r="K201" s="199" t="s">
        <v>311</v>
      </c>
      <c r="L201" s="39"/>
      <c r="M201" s="204" t="s">
        <v>1</v>
      </c>
      <c r="N201" s="205" t="s">
        <v>44</v>
      </c>
      <c r="O201" s="77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8" t="s">
        <v>153</v>
      </c>
      <c r="AT201" s="208" t="s">
        <v>148</v>
      </c>
      <c r="AU201" s="208" t="s">
        <v>89</v>
      </c>
      <c r="AY201" s="19" t="s">
        <v>145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9" t="s">
        <v>87</v>
      </c>
      <c r="BK201" s="209">
        <f>ROUND(I201*H201,2)</f>
        <v>0</v>
      </c>
      <c r="BL201" s="19" t="s">
        <v>153</v>
      </c>
      <c r="BM201" s="208" t="s">
        <v>432</v>
      </c>
    </row>
    <row r="202" s="13" customFormat="1">
      <c r="A202" s="13"/>
      <c r="B202" s="214"/>
      <c r="C202" s="13"/>
      <c r="D202" s="210" t="s">
        <v>157</v>
      </c>
      <c r="E202" s="215" t="s">
        <v>1</v>
      </c>
      <c r="F202" s="216" t="s">
        <v>433</v>
      </c>
      <c r="G202" s="13"/>
      <c r="H202" s="217">
        <v>163.875</v>
      </c>
      <c r="I202" s="218"/>
      <c r="J202" s="13"/>
      <c r="K202" s="13"/>
      <c r="L202" s="214"/>
      <c r="M202" s="219"/>
      <c r="N202" s="220"/>
      <c r="O202" s="220"/>
      <c r="P202" s="220"/>
      <c r="Q202" s="220"/>
      <c r="R202" s="220"/>
      <c r="S202" s="220"/>
      <c r="T202" s="22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5" t="s">
        <v>157</v>
      </c>
      <c r="AU202" s="215" t="s">
        <v>89</v>
      </c>
      <c r="AV202" s="13" t="s">
        <v>89</v>
      </c>
      <c r="AW202" s="13" t="s">
        <v>36</v>
      </c>
      <c r="AX202" s="13" t="s">
        <v>79</v>
      </c>
      <c r="AY202" s="215" t="s">
        <v>145</v>
      </c>
    </row>
    <row r="203" s="13" customFormat="1">
      <c r="A203" s="13"/>
      <c r="B203" s="214"/>
      <c r="C203" s="13"/>
      <c r="D203" s="210" t="s">
        <v>157</v>
      </c>
      <c r="E203" s="215" t="s">
        <v>1</v>
      </c>
      <c r="F203" s="216" t="s">
        <v>434</v>
      </c>
      <c r="G203" s="13"/>
      <c r="H203" s="217">
        <v>1366.7840000000001</v>
      </c>
      <c r="I203" s="218"/>
      <c r="J203" s="13"/>
      <c r="K203" s="13"/>
      <c r="L203" s="214"/>
      <c r="M203" s="219"/>
      <c r="N203" s="220"/>
      <c r="O203" s="220"/>
      <c r="P203" s="220"/>
      <c r="Q203" s="220"/>
      <c r="R203" s="220"/>
      <c r="S203" s="220"/>
      <c r="T203" s="22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15" t="s">
        <v>157</v>
      </c>
      <c r="AU203" s="215" t="s">
        <v>89</v>
      </c>
      <c r="AV203" s="13" t="s">
        <v>89</v>
      </c>
      <c r="AW203" s="13" t="s">
        <v>36</v>
      </c>
      <c r="AX203" s="13" t="s">
        <v>79</v>
      </c>
      <c r="AY203" s="215" t="s">
        <v>145</v>
      </c>
    </row>
    <row r="204" s="16" customFormat="1">
      <c r="A204" s="16"/>
      <c r="B204" s="252"/>
      <c r="C204" s="16"/>
      <c r="D204" s="210" t="s">
        <v>157</v>
      </c>
      <c r="E204" s="253" t="s">
        <v>1</v>
      </c>
      <c r="F204" s="254" t="s">
        <v>409</v>
      </c>
      <c r="G204" s="16"/>
      <c r="H204" s="255">
        <v>1530.6590000000001</v>
      </c>
      <c r="I204" s="256"/>
      <c r="J204" s="16"/>
      <c r="K204" s="16"/>
      <c r="L204" s="252"/>
      <c r="M204" s="257"/>
      <c r="N204" s="258"/>
      <c r="O204" s="258"/>
      <c r="P204" s="258"/>
      <c r="Q204" s="258"/>
      <c r="R204" s="258"/>
      <c r="S204" s="258"/>
      <c r="T204" s="259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53" t="s">
        <v>157</v>
      </c>
      <c r="AU204" s="253" t="s">
        <v>89</v>
      </c>
      <c r="AV204" s="16" t="s">
        <v>172</v>
      </c>
      <c r="AW204" s="16" t="s">
        <v>36</v>
      </c>
      <c r="AX204" s="16" t="s">
        <v>87</v>
      </c>
      <c r="AY204" s="253" t="s">
        <v>145</v>
      </c>
    </row>
    <row r="205" s="2" customFormat="1" ht="24.15" customHeight="1">
      <c r="A205" s="38"/>
      <c r="B205" s="196"/>
      <c r="C205" s="197" t="s">
        <v>435</v>
      </c>
      <c r="D205" s="197" t="s">
        <v>148</v>
      </c>
      <c r="E205" s="198" t="s">
        <v>436</v>
      </c>
      <c r="F205" s="199" t="s">
        <v>437</v>
      </c>
      <c r="G205" s="200" t="s">
        <v>179</v>
      </c>
      <c r="H205" s="201">
        <v>185.33099999999999</v>
      </c>
      <c r="I205" s="202"/>
      <c r="J205" s="203">
        <f>ROUND(I205*H205,2)</f>
        <v>0</v>
      </c>
      <c r="K205" s="199" t="s">
        <v>311</v>
      </c>
      <c r="L205" s="39"/>
      <c r="M205" s="204" t="s">
        <v>1</v>
      </c>
      <c r="N205" s="205" t="s">
        <v>44</v>
      </c>
      <c r="O205" s="77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8" t="s">
        <v>153</v>
      </c>
      <c r="AT205" s="208" t="s">
        <v>148</v>
      </c>
      <c r="AU205" s="208" t="s">
        <v>89</v>
      </c>
      <c r="AY205" s="19" t="s">
        <v>145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9" t="s">
        <v>87</v>
      </c>
      <c r="BK205" s="209">
        <f>ROUND(I205*H205,2)</f>
        <v>0</v>
      </c>
      <c r="BL205" s="19" t="s">
        <v>153</v>
      </c>
      <c r="BM205" s="208" t="s">
        <v>438</v>
      </c>
    </row>
    <row r="206" s="12" customFormat="1" ht="22.8" customHeight="1">
      <c r="A206" s="12"/>
      <c r="B206" s="183"/>
      <c r="C206" s="12"/>
      <c r="D206" s="184" t="s">
        <v>78</v>
      </c>
      <c r="E206" s="194" t="s">
        <v>439</v>
      </c>
      <c r="F206" s="194" t="s">
        <v>440</v>
      </c>
      <c r="G206" s="12"/>
      <c r="H206" s="12"/>
      <c r="I206" s="186"/>
      <c r="J206" s="195">
        <f>BK206</f>
        <v>0</v>
      </c>
      <c r="K206" s="12"/>
      <c r="L206" s="183"/>
      <c r="M206" s="188"/>
      <c r="N206" s="189"/>
      <c r="O206" s="189"/>
      <c r="P206" s="190">
        <f>SUM(P207:P208)</f>
        <v>0</v>
      </c>
      <c r="Q206" s="189"/>
      <c r="R206" s="190">
        <f>SUM(R207:R208)</f>
        <v>0</v>
      </c>
      <c r="S206" s="189"/>
      <c r="T206" s="191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84" t="s">
        <v>87</v>
      </c>
      <c r="AT206" s="192" t="s">
        <v>78</v>
      </c>
      <c r="AU206" s="192" t="s">
        <v>87</v>
      </c>
      <c r="AY206" s="184" t="s">
        <v>145</v>
      </c>
      <c r="BK206" s="193">
        <f>SUM(BK207:BK208)</f>
        <v>0</v>
      </c>
    </row>
    <row r="207" s="2" customFormat="1" ht="24.15" customHeight="1">
      <c r="A207" s="38"/>
      <c r="B207" s="196"/>
      <c r="C207" s="197" t="s">
        <v>441</v>
      </c>
      <c r="D207" s="197" t="s">
        <v>148</v>
      </c>
      <c r="E207" s="198" t="s">
        <v>442</v>
      </c>
      <c r="F207" s="199" t="s">
        <v>443</v>
      </c>
      <c r="G207" s="200" t="s">
        <v>179</v>
      </c>
      <c r="H207" s="201">
        <v>307.661</v>
      </c>
      <c r="I207" s="202"/>
      <c r="J207" s="203">
        <f>ROUND(I207*H207,2)</f>
        <v>0</v>
      </c>
      <c r="K207" s="199" t="s">
        <v>311</v>
      </c>
      <c r="L207" s="39"/>
      <c r="M207" s="204" t="s">
        <v>1</v>
      </c>
      <c r="N207" s="205" t="s">
        <v>44</v>
      </c>
      <c r="O207" s="77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8" t="s">
        <v>153</v>
      </c>
      <c r="AT207" s="208" t="s">
        <v>148</v>
      </c>
      <c r="AU207" s="208" t="s">
        <v>89</v>
      </c>
      <c r="AY207" s="19" t="s">
        <v>145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9" t="s">
        <v>87</v>
      </c>
      <c r="BK207" s="209">
        <f>ROUND(I207*H207,2)</f>
        <v>0</v>
      </c>
      <c r="BL207" s="19" t="s">
        <v>153</v>
      </c>
      <c r="BM207" s="208" t="s">
        <v>444</v>
      </c>
    </row>
    <row r="208" s="13" customFormat="1">
      <c r="A208" s="13"/>
      <c r="B208" s="214"/>
      <c r="C208" s="13"/>
      <c r="D208" s="210" t="s">
        <v>157</v>
      </c>
      <c r="E208" s="13"/>
      <c r="F208" s="216" t="s">
        <v>445</v>
      </c>
      <c r="G208" s="13"/>
      <c r="H208" s="217">
        <v>307.661</v>
      </c>
      <c r="I208" s="218"/>
      <c r="J208" s="13"/>
      <c r="K208" s="13"/>
      <c r="L208" s="214"/>
      <c r="M208" s="219"/>
      <c r="N208" s="220"/>
      <c r="O208" s="220"/>
      <c r="P208" s="220"/>
      <c r="Q208" s="220"/>
      <c r="R208" s="220"/>
      <c r="S208" s="220"/>
      <c r="T208" s="22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15" t="s">
        <v>157</v>
      </c>
      <c r="AU208" s="215" t="s">
        <v>89</v>
      </c>
      <c r="AV208" s="13" t="s">
        <v>89</v>
      </c>
      <c r="AW208" s="13" t="s">
        <v>3</v>
      </c>
      <c r="AX208" s="13" t="s">
        <v>87</v>
      </c>
      <c r="AY208" s="215" t="s">
        <v>145</v>
      </c>
    </row>
    <row r="209" s="12" customFormat="1" ht="25.92" customHeight="1">
      <c r="A209" s="12"/>
      <c r="B209" s="183"/>
      <c r="C209" s="12"/>
      <c r="D209" s="184" t="s">
        <v>78</v>
      </c>
      <c r="E209" s="185" t="s">
        <v>446</v>
      </c>
      <c r="F209" s="185" t="s">
        <v>447</v>
      </c>
      <c r="G209" s="12"/>
      <c r="H209" s="12"/>
      <c r="I209" s="186"/>
      <c r="J209" s="187">
        <f>BK209</f>
        <v>0</v>
      </c>
      <c r="K209" s="12"/>
      <c r="L209" s="183"/>
      <c r="M209" s="188"/>
      <c r="N209" s="189"/>
      <c r="O209" s="189"/>
      <c r="P209" s="190">
        <f>P210</f>
        <v>0</v>
      </c>
      <c r="Q209" s="189"/>
      <c r="R209" s="190">
        <f>R210</f>
        <v>0.052999999999999998</v>
      </c>
      <c r="S209" s="189"/>
      <c r="T209" s="191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84" t="s">
        <v>89</v>
      </c>
      <c r="AT209" s="192" t="s">
        <v>78</v>
      </c>
      <c r="AU209" s="192" t="s">
        <v>79</v>
      </c>
      <c r="AY209" s="184" t="s">
        <v>145</v>
      </c>
      <c r="BK209" s="193">
        <f>BK210</f>
        <v>0</v>
      </c>
    </row>
    <row r="210" s="12" customFormat="1" ht="22.8" customHeight="1">
      <c r="A210" s="12"/>
      <c r="B210" s="183"/>
      <c r="C210" s="12"/>
      <c r="D210" s="184" t="s">
        <v>78</v>
      </c>
      <c r="E210" s="194" t="s">
        <v>448</v>
      </c>
      <c r="F210" s="194" t="s">
        <v>449</v>
      </c>
      <c r="G210" s="12"/>
      <c r="H210" s="12"/>
      <c r="I210" s="186"/>
      <c r="J210" s="195">
        <f>BK210</f>
        <v>0</v>
      </c>
      <c r="K210" s="12"/>
      <c r="L210" s="183"/>
      <c r="M210" s="188"/>
      <c r="N210" s="189"/>
      <c r="O210" s="189"/>
      <c r="P210" s="190">
        <f>SUM(P211:P220)</f>
        <v>0</v>
      </c>
      <c r="Q210" s="189"/>
      <c r="R210" s="190">
        <f>SUM(R211:R220)</f>
        <v>0.052999999999999998</v>
      </c>
      <c r="S210" s="189"/>
      <c r="T210" s="191">
        <f>SUM(T211:T220)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84" t="s">
        <v>89</v>
      </c>
      <c r="AT210" s="192" t="s">
        <v>78</v>
      </c>
      <c r="AU210" s="192" t="s">
        <v>87</v>
      </c>
      <c r="AY210" s="184" t="s">
        <v>145</v>
      </c>
      <c r="BK210" s="193">
        <f>SUM(BK211:BK220)</f>
        <v>0</v>
      </c>
    </row>
    <row r="211" s="2" customFormat="1" ht="24.15" customHeight="1">
      <c r="A211" s="38"/>
      <c r="B211" s="196"/>
      <c r="C211" s="197" t="s">
        <v>450</v>
      </c>
      <c r="D211" s="197" t="s">
        <v>148</v>
      </c>
      <c r="E211" s="198" t="s">
        <v>451</v>
      </c>
      <c r="F211" s="199" t="s">
        <v>452</v>
      </c>
      <c r="G211" s="200" t="s">
        <v>349</v>
      </c>
      <c r="H211" s="201">
        <v>42.777000000000001</v>
      </c>
      <c r="I211" s="202"/>
      <c r="J211" s="203">
        <f>ROUND(I211*H211,2)</f>
        <v>0</v>
      </c>
      <c r="K211" s="199" t="s">
        <v>311</v>
      </c>
      <c r="L211" s="39"/>
      <c r="M211" s="204" t="s">
        <v>1</v>
      </c>
      <c r="N211" s="205" t="s">
        <v>44</v>
      </c>
      <c r="O211" s="77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8" t="s">
        <v>236</v>
      </c>
      <c r="AT211" s="208" t="s">
        <v>148</v>
      </c>
      <c r="AU211" s="208" t="s">
        <v>89</v>
      </c>
      <c r="AY211" s="19" t="s">
        <v>145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9" t="s">
        <v>87</v>
      </c>
      <c r="BK211" s="209">
        <f>ROUND(I211*H211,2)</f>
        <v>0</v>
      </c>
      <c r="BL211" s="19" t="s">
        <v>236</v>
      </c>
      <c r="BM211" s="208" t="s">
        <v>453</v>
      </c>
    </row>
    <row r="212" s="13" customFormat="1">
      <c r="A212" s="13"/>
      <c r="B212" s="214"/>
      <c r="C212" s="13"/>
      <c r="D212" s="210" t="s">
        <v>157</v>
      </c>
      <c r="E212" s="215" t="s">
        <v>1</v>
      </c>
      <c r="F212" s="216" t="s">
        <v>454</v>
      </c>
      <c r="G212" s="13"/>
      <c r="H212" s="217">
        <v>42.777000000000001</v>
      </c>
      <c r="I212" s="218"/>
      <c r="J212" s="13"/>
      <c r="K212" s="13"/>
      <c r="L212" s="214"/>
      <c r="M212" s="219"/>
      <c r="N212" s="220"/>
      <c r="O212" s="220"/>
      <c r="P212" s="220"/>
      <c r="Q212" s="220"/>
      <c r="R212" s="220"/>
      <c r="S212" s="220"/>
      <c r="T212" s="22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5" t="s">
        <v>157</v>
      </c>
      <c r="AU212" s="215" t="s">
        <v>89</v>
      </c>
      <c r="AV212" s="13" t="s">
        <v>89</v>
      </c>
      <c r="AW212" s="13" t="s">
        <v>36</v>
      </c>
      <c r="AX212" s="13" t="s">
        <v>87</v>
      </c>
      <c r="AY212" s="215" t="s">
        <v>145</v>
      </c>
    </row>
    <row r="213" s="2" customFormat="1" ht="24.15" customHeight="1">
      <c r="A213" s="38"/>
      <c r="B213" s="196"/>
      <c r="C213" s="197" t="s">
        <v>455</v>
      </c>
      <c r="D213" s="197" t="s">
        <v>148</v>
      </c>
      <c r="E213" s="198" t="s">
        <v>456</v>
      </c>
      <c r="F213" s="199" t="s">
        <v>457</v>
      </c>
      <c r="G213" s="200" t="s">
        <v>349</v>
      </c>
      <c r="H213" s="201">
        <v>85.554000000000002</v>
      </c>
      <c r="I213" s="202"/>
      <c r="J213" s="203">
        <f>ROUND(I213*H213,2)</f>
        <v>0</v>
      </c>
      <c r="K213" s="199" t="s">
        <v>311</v>
      </c>
      <c r="L213" s="39"/>
      <c r="M213" s="204" t="s">
        <v>1</v>
      </c>
      <c r="N213" s="205" t="s">
        <v>44</v>
      </c>
      <c r="O213" s="77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8" t="s">
        <v>236</v>
      </c>
      <c r="AT213" s="208" t="s">
        <v>148</v>
      </c>
      <c r="AU213" s="208" t="s">
        <v>89</v>
      </c>
      <c r="AY213" s="19" t="s">
        <v>145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9" t="s">
        <v>87</v>
      </c>
      <c r="BK213" s="209">
        <f>ROUND(I213*H213,2)</f>
        <v>0</v>
      </c>
      <c r="BL213" s="19" t="s">
        <v>236</v>
      </c>
      <c r="BM213" s="208" t="s">
        <v>458</v>
      </c>
    </row>
    <row r="214" s="13" customFormat="1">
      <c r="A214" s="13"/>
      <c r="B214" s="214"/>
      <c r="C214" s="13"/>
      <c r="D214" s="210" t="s">
        <v>157</v>
      </c>
      <c r="E214" s="215" t="s">
        <v>1</v>
      </c>
      <c r="F214" s="216" t="s">
        <v>459</v>
      </c>
      <c r="G214" s="13"/>
      <c r="H214" s="217">
        <v>85.554000000000002</v>
      </c>
      <c r="I214" s="218"/>
      <c r="J214" s="13"/>
      <c r="K214" s="13"/>
      <c r="L214" s="214"/>
      <c r="M214" s="219"/>
      <c r="N214" s="220"/>
      <c r="O214" s="220"/>
      <c r="P214" s="220"/>
      <c r="Q214" s="220"/>
      <c r="R214" s="220"/>
      <c r="S214" s="220"/>
      <c r="T214" s="22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15" t="s">
        <v>157</v>
      </c>
      <c r="AU214" s="215" t="s">
        <v>89</v>
      </c>
      <c r="AV214" s="13" t="s">
        <v>89</v>
      </c>
      <c r="AW214" s="13" t="s">
        <v>36</v>
      </c>
      <c r="AX214" s="13" t="s">
        <v>87</v>
      </c>
      <c r="AY214" s="215" t="s">
        <v>145</v>
      </c>
    </row>
    <row r="215" s="2" customFormat="1" ht="24.15" customHeight="1">
      <c r="A215" s="38"/>
      <c r="B215" s="196"/>
      <c r="C215" s="197" t="s">
        <v>460</v>
      </c>
      <c r="D215" s="197" t="s">
        <v>148</v>
      </c>
      <c r="E215" s="198" t="s">
        <v>461</v>
      </c>
      <c r="F215" s="199" t="s">
        <v>462</v>
      </c>
      <c r="G215" s="200" t="s">
        <v>179</v>
      </c>
      <c r="H215" s="201">
        <v>0.035000000000000003</v>
      </c>
      <c r="I215" s="202"/>
      <c r="J215" s="203">
        <f>ROUND(I215*H215,2)</f>
        <v>0</v>
      </c>
      <c r="K215" s="199" t="s">
        <v>311</v>
      </c>
      <c r="L215" s="39"/>
      <c r="M215" s="204" t="s">
        <v>1</v>
      </c>
      <c r="N215" s="205" t="s">
        <v>44</v>
      </c>
      <c r="O215" s="77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8" t="s">
        <v>236</v>
      </c>
      <c r="AT215" s="208" t="s">
        <v>148</v>
      </c>
      <c r="AU215" s="208" t="s">
        <v>89</v>
      </c>
      <c r="AY215" s="19" t="s">
        <v>145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9" t="s">
        <v>87</v>
      </c>
      <c r="BK215" s="209">
        <f>ROUND(I215*H215,2)</f>
        <v>0</v>
      </c>
      <c r="BL215" s="19" t="s">
        <v>236</v>
      </c>
      <c r="BM215" s="208" t="s">
        <v>463</v>
      </c>
    </row>
    <row r="216" s="13" customFormat="1">
      <c r="A216" s="13"/>
      <c r="B216" s="214"/>
      <c r="C216" s="13"/>
      <c r="D216" s="210" t="s">
        <v>157</v>
      </c>
      <c r="E216" s="215" t="s">
        <v>1</v>
      </c>
      <c r="F216" s="216" t="s">
        <v>464</v>
      </c>
      <c r="G216" s="13"/>
      <c r="H216" s="217">
        <v>0.035000000000000003</v>
      </c>
      <c r="I216" s="218"/>
      <c r="J216" s="13"/>
      <c r="K216" s="13"/>
      <c r="L216" s="214"/>
      <c r="M216" s="219"/>
      <c r="N216" s="220"/>
      <c r="O216" s="220"/>
      <c r="P216" s="220"/>
      <c r="Q216" s="220"/>
      <c r="R216" s="220"/>
      <c r="S216" s="220"/>
      <c r="T216" s="22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15" t="s">
        <v>157</v>
      </c>
      <c r="AU216" s="215" t="s">
        <v>89</v>
      </c>
      <c r="AV216" s="13" t="s">
        <v>89</v>
      </c>
      <c r="AW216" s="13" t="s">
        <v>36</v>
      </c>
      <c r="AX216" s="13" t="s">
        <v>87</v>
      </c>
      <c r="AY216" s="215" t="s">
        <v>145</v>
      </c>
    </row>
    <row r="217" s="2" customFormat="1" ht="14.4" customHeight="1">
      <c r="A217" s="38"/>
      <c r="B217" s="196"/>
      <c r="C217" s="237" t="s">
        <v>465</v>
      </c>
      <c r="D217" s="237" t="s">
        <v>176</v>
      </c>
      <c r="E217" s="238" t="s">
        <v>466</v>
      </c>
      <c r="F217" s="239" t="s">
        <v>467</v>
      </c>
      <c r="G217" s="240" t="s">
        <v>468</v>
      </c>
      <c r="H217" s="241">
        <v>0.037999999999999999</v>
      </c>
      <c r="I217" s="242"/>
      <c r="J217" s="243">
        <f>ROUND(I217*H217,2)</f>
        <v>0</v>
      </c>
      <c r="K217" s="239" t="s">
        <v>1</v>
      </c>
      <c r="L217" s="244"/>
      <c r="M217" s="245" t="s">
        <v>1</v>
      </c>
      <c r="N217" s="246" t="s">
        <v>44</v>
      </c>
      <c r="O217" s="77"/>
      <c r="P217" s="206">
        <f>O217*H217</f>
        <v>0</v>
      </c>
      <c r="Q217" s="206">
        <v>1</v>
      </c>
      <c r="R217" s="206">
        <f>Q217*H217</f>
        <v>0.037999999999999999</v>
      </c>
      <c r="S217" s="206">
        <v>0</v>
      </c>
      <c r="T217" s="20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180</v>
      </c>
      <c r="AT217" s="208" t="s">
        <v>176</v>
      </c>
      <c r="AU217" s="208" t="s">
        <v>89</v>
      </c>
      <c r="AY217" s="19" t="s">
        <v>145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9" t="s">
        <v>87</v>
      </c>
      <c r="BK217" s="209">
        <f>ROUND(I217*H217,2)</f>
        <v>0</v>
      </c>
      <c r="BL217" s="19" t="s">
        <v>153</v>
      </c>
      <c r="BM217" s="208" t="s">
        <v>469</v>
      </c>
    </row>
    <row r="218" s="13" customFormat="1">
      <c r="A218" s="13"/>
      <c r="B218" s="214"/>
      <c r="C218" s="13"/>
      <c r="D218" s="210" t="s">
        <v>157</v>
      </c>
      <c r="E218" s="13"/>
      <c r="F218" s="216" t="s">
        <v>470</v>
      </c>
      <c r="G218" s="13"/>
      <c r="H218" s="217">
        <v>0.037999999999999999</v>
      </c>
      <c r="I218" s="218"/>
      <c r="J218" s="13"/>
      <c r="K218" s="13"/>
      <c r="L218" s="214"/>
      <c r="M218" s="219"/>
      <c r="N218" s="220"/>
      <c r="O218" s="220"/>
      <c r="P218" s="220"/>
      <c r="Q218" s="220"/>
      <c r="R218" s="220"/>
      <c r="S218" s="220"/>
      <c r="T218" s="22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15" t="s">
        <v>157</v>
      </c>
      <c r="AU218" s="215" t="s">
        <v>89</v>
      </c>
      <c r="AV218" s="13" t="s">
        <v>89</v>
      </c>
      <c r="AW218" s="13" t="s">
        <v>3</v>
      </c>
      <c r="AX218" s="13" t="s">
        <v>87</v>
      </c>
      <c r="AY218" s="215" t="s">
        <v>145</v>
      </c>
    </row>
    <row r="219" s="2" customFormat="1" ht="14.4" customHeight="1">
      <c r="A219" s="38"/>
      <c r="B219" s="196"/>
      <c r="C219" s="237" t="s">
        <v>471</v>
      </c>
      <c r="D219" s="237" t="s">
        <v>176</v>
      </c>
      <c r="E219" s="238" t="s">
        <v>472</v>
      </c>
      <c r="F219" s="239" t="s">
        <v>473</v>
      </c>
      <c r="G219" s="240" t="s">
        <v>468</v>
      </c>
      <c r="H219" s="241">
        <v>0.014999999999999999</v>
      </c>
      <c r="I219" s="242"/>
      <c r="J219" s="243">
        <f>ROUND(I219*H219,2)</f>
        <v>0</v>
      </c>
      <c r="K219" s="239" t="s">
        <v>1</v>
      </c>
      <c r="L219" s="244"/>
      <c r="M219" s="245" t="s">
        <v>1</v>
      </c>
      <c r="N219" s="246" t="s">
        <v>44</v>
      </c>
      <c r="O219" s="77"/>
      <c r="P219" s="206">
        <f>O219*H219</f>
        <v>0</v>
      </c>
      <c r="Q219" s="206">
        <v>1</v>
      </c>
      <c r="R219" s="206">
        <f>Q219*H219</f>
        <v>0.014999999999999999</v>
      </c>
      <c r="S219" s="206">
        <v>0</v>
      </c>
      <c r="T219" s="20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8" t="s">
        <v>180</v>
      </c>
      <c r="AT219" s="208" t="s">
        <v>176</v>
      </c>
      <c r="AU219" s="208" t="s">
        <v>89</v>
      </c>
      <c r="AY219" s="19" t="s">
        <v>145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9" t="s">
        <v>87</v>
      </c>
      <c r="BK219" s="209">
        <f>ROUND(I219*H219,2)</f>
        <v>0</v>
      </c>
      <c r="BL219" s="19" t="s">
        <v>153</v>
      </c>
      <c r="BM219" s="208" t="s">
        <v>474</v>
      </c>
    </row>
    <row r="220" s="13" customFormat="1">
      <c r="A220" s="13"/>
      <c r="B220" s="214"/>
      <c r="C220" s="13"/>
      <c r="D220" s="210" t="s">
        <v>157</v>
      </c>
      <c r="E220" s="13"/>
      <c r="F220" s="216" t="s">
        <v>475</v>
      </c>
      <c r="G220" s="13"/>
      <c r="H220" s="217">
        <v>0.014999999999999999</v>
      </c>
      <c r="I220" s="218"/>
      <c r="J220" s="13"/>
      <c r="K220" s="13"/>
      <c r="L220" s="214"/>
      <c r="M220" s="219"/>
      <c r="N220" s="220"/>
      <c r="O220" s="220"/>
      <c r="P220" s="220"/>
      <c r="Q220" s="220"/>
      <c r="R220" s="220"/>
      <c r="S220" s="220"/>
      <c r="T220" s="22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5" t="s">
        <v>157</v>
      </c>
      <c r="AU220" s="215" t="s">
        <v>89</v>
      </c>
      <c r="AV220" s="13" t="s">
        <v>89</v>
      </c>
      <c r="AW220" s="13" t="s">
        <v>3</v>
      </c>
      <c r="AX220" s="13" t="s">
        <v>87</v>
      </c>
      <c r="AY220" s="215" t="s">
        <v>145</v>
      </c>
    </row>
    <row r="221" s="12" customFormat="1" ht="25.92" customHeight="1">
      <c r="A221" s="12"/>
      <c r="B221" s="183"/>
      <c r="C221" s="12"/>
      <c r="D221" s="184" t="s">
        <v>78</v>
      </c>
      <c r="E221" s="185" t="s">
        <v>115</v>
      </c>
      <c r="F221" s="185" t="s">
        <v>116</v>
      </c>
      <c r="G221" s="12"/>
      <c r="H221" s="12"/>
      <c r="I221" s="186"/>
      <c r="J221" s="187">
        <f>BK221</f>
        <v>0</v>
      </c>
      <c r="K221" s="12"/>
      <c r="L221" s="183"/>
      <c r="M221" s="188"/>
      <c r="N221" s="189"/>
      <c r="O221" s="189"/>
      <c r="P221" s="190">
        <f>P222+P226</f>
        <v>0</v>
      </c>
      <c r="Q221" s="189"/>
      <c r="R221" s="190">
        <f>R222+R226</f>
        <v>0</v>
      </c>
      <c r="S221" s="189"/>
      <c r="T221" s="191">
        <f>T222+T226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84" t="s">
        <v>146</v>
      </c>
      <c r="AT221" s="192" t="s">
        <v>78</v>
      </c>
      <c r="AU221" s="192" t="s">
        <v>79</v>
      </c>
      <c r="AY221" s="184" t="s">
        <v>145</v>
      </c>
      <c r="BK221" s="193">
        <f>BK222+BK226</f>
        <v>0</v>
      </c>
    </row>
    <row r="222" s="12" customFormat="1" ht="22.8" customHeight="1">
      <c r="A222" s="12"/>
      <c r="B222" s="183"/>
      <c r="C222" s="12"/>
      <c r="D222" s="184" t="s">
        <v>78</v>
      </c>
      <c r="E222" s="194" t="s">
        <v>476</v>
      </c>
      <c r="F222" s="194" t="s">
        <v>477</v>
      </c>
      <c r="G222" s="12"/>
      <c r="H222" s="12"/>
      <c r="I222" s="186"/>
      <c r="J222" s="195">
        <f>BK222</f>
        <v>0</v>
      </c>
      <c r="K222" s="12"/>
      <c r="L222" s="183"/>
      <c r="M222" s="188"/>
      <c r="N222" s="189"/>
      <c r="O222" s="189"/>
      <c r="P222" s="190">
        <f>SUM(P223:P225)</f>
        <v>0</v>
      </c>
      <c r="Q222" s="189"/>
      <c r="R222" s="190">
        <f>SUM(R223:R225)</f>
        <v>0</v>
      </c>
      <c r="S222" s="189"/>
      <c r="T222" s="191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84" t="s">
        <v>146</v>
      </c>
      <c r="AT222" s="192" t="s">
        <v>78</v>
      </c>
      <c r="AU222" s="192" t="s">
        <v>87</v>
      </c>
      <c r="AY222" s="184" t="s">
        <v>145</v>
      </c>
      <c r="BK222" s="193">
        <f>SUM(BK223:BK225)</f>
        <v>0</v>
      </c>
    </row>
    <row r="223" s="2" customFormat="1" ht="14.4" customHeight="1">
      <c r="A223" s="38"/>
      <c r="B223" s="196"/>
      <c r="C223" s="197" t="s">
        <v>478</v>
      </c>
      <c r="D223" s="197" t="s">
        <v>148</v>
      </c>
      <c r="E223" s="198" t="s">
        <v>479</v>
      </c>
      <c r="F223" s="199" t="s">
        <v>480</v>
      </c>
      <c r="G223" s="200" t="s">
        <v>481</v>
      </c>
      <c r="H223" s="201">
        <v>1</v>
      </c>
      <c r="I223" s="202"/>
      <c r="J223" s="203">
        <f>ROUND(I223*H223,2)</f>
        <v>0</v>
      </c>
      <c r="K223" s="199" t="s">
        <v>311</v>
      </c>
      <c r="L223" s="39"/>
      <c r="M223" s="204" t="s">
        <v>1</v>
      </c>
      <c r="N223" s="205" t="s">
        <v>44</v>
      </c>
      <c r="O223" s="77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8" t="s">
        <v>482</v>
      </c>
      <c r="AT223" s="208" t="s">
        <v>148</v>
      </c>
      <c r="AU223" s="208" t="s">
        <v>89</v>
      </c>
      <c r="AY223" s="19" t="s">
        <v>145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9" t="s">
        <v>87</v>
      </c>
      <c r="BK223" s="209">
        <f>ROUND(I223*H223,2)</f>
        <v>0</v>
      </c>
      <c r="BL223" s="19" t="s">
        <v>482</v>
      </c>
      <c r="BM223" s="208" t="s">
        <v>483</v>
      </c>
    </row>
    <row r="224" s="2" customFormat="1" ht="14.4" customHeight="1">
      <c r="A224" s="38"/>
      <c r="B224" s="196"/>
      <c r="C224" s="197" t="s">
        <v>484</v>
      </c>
      <c r="D224" s="197" t="s">
        <v>148</v>
      </c>
      <c r="E224" s="198" t="s">
        <v>485</v>
      </c>
      <c r="F224" s="199" t="s">
        <v>486</v>
      </c>
      <c r="G224" s="200" t="s">
        <v>481</v>
      </c>
      <c r="H224" s="201">
        <v>1</v>
      </c>
      <c r="I224" s="202"/>
      <c r="J224" s="203">
        <f>ROUND(I224*H224,2)</f>
        <v>0</v>
      </c>
      <c r="K224" s="199" t="s">
        <v>311</v>
      </c>
      <c r="L224" s="39"/>
      <c r="M224" s="204" t="s">
        <v>1</v>
      </c>
      <c r="N224" s="205" t="s">
        <v>44</v>
      </c>
      <c r="O224" s="77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8" t="s">
        <v>482</v>
      </c>
      <c r="AT224" s="208" t="s">
        <v>148</v>
      </c>
      <c r="AU224" s="208" t="s">
        <v>89</v>
      </c>
      <c r="AY224" s="19" t="s">
        <v>145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9" t="s">
        <v>87</v>
      </c>
      <c r="BK224" s="209">
        <f>ROUND(I224*H224,2)</f>
        <v>0</v>
      </c>
      <c r="BL224" s="19" t="s">
        <v>482</v>
      </c>
      <c r="BM224" s="208" t="s">
        <v>487</v>
      </c>
    </row>
    <row r="225" s="2" customFormat="1" ht="14.4" customHeight="1">
      <c r="A225" s="38"/>
      <c r="B225" s="196"/>
      <c r="C225" s="197" t="s">
        <v>488</v>
      </c>
      <c r="D225" s="197" t="s">
        <v>148</v>
      </c>
      <c r="E225" s="198" t="s">
        <v>489</v>
      </c>
      <c r="F225" s="199" t="s">
        <v>490</v>
      </c>
      <c r="G225" s="200" t="s">
        <v>481</v>
      </c>
      <c r="H225" s="201">
        <v>1</v>
      </c>
      <c r="I225" s="202"/>
      <c r="J225" s="203">
        <f>ROUND(I225*H225,2)</f>
        <v>0</v>
      </c>
      <c r="K225" s="199" t="s">
        <v>311</v>
      </c>
      <c r="L225" s="39"/>
      <c r="M225" s="204" t="s">
        <v>1</v>
      </c>
      <c r="N225" s="205" t="s">
        <v>44</v>
      </c>
      <c r="O225" s="77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8" t="s">
        <v>482</v>
      </c>
      <c r="AT225" s="208" t="s">
        <v>148</v>
      </c>
      <c r="AU225" s="208" t="s">
        <v>89</v>
      </c>
      <c r="AY225" s="19" t="s">
        <v>145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9" t="s">
        <v>87</v>
      </c>
      <c r="BK225" s="209">
        <f>ROUND(I225*H225,2)</f>
        <v>0</v>
      </c>
      <c r="BL225" s="19" t="s">
        <v>482</v>
      </c>
      <c r="BM225" s="208" t="s">
        <v>491</v>
      </c>
    </row>
    <row r="226" s="12" customFormat="1" ht="22.8" customHeight="1">
      <c r="A226" s="12"/>
      <c r="B226" s="183"/>
      <c r="C226" s="12"/>
      <c r="D226" s="184" t="s">
        <v>78</v>
      </c>
      <c r="E226" s="194" t="s">
        <v>492</v>
      </c>
      <c r="F226" s="194" t="s">
        <v>493</v>
      </c>
      <c r="G226" s="12"/>
      <c r="H226" s="12"/>
      <c r="I226" s="186"/>
      <c r="J226" s="195">
        <f>BK226</f>
        <v>0</v>
      </c>
      <c r="K226" s="12"/>
      <c r="L226" s="183"/>
      <c r="M226" s="188"/>
      <c r="N226" s="189"/>
      <c r="O226" s="189"/>
      <c r="P226" s="190">
        <f>P227</f>
        <v>0</v>
      </c>
      <c r="Q226" s="189"/>
      <c r="R226" s="190">
        <f>R227</f>
        <v>0</v>
      </c>
      <c r="S226" s="189"/>
      <c r="T226" s="191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84" t="s">
        <v>146</v>
      </c>
      <c r="AT226" s="192" t="s">
        <v>78</v>
      </c>
      <c r="AU226" s="192" t="s">
        <v>87</v>
      </c>
      <c r="AY226" s="184" t="s">
        <v>145</v>
      </c>
      <c r="BK226" s="193">
        <f>BK227</f>
        <v>0</v>
      </c>
    </row>
    <row r="227" s="2" customFormat="1" ht="14.4" customHeight="1">
      <c r="A227" s="38"/>
      <c r="B227" s="196"/>
      <c r="C227" s="197" t="s">
        <v>494</v>
      </c>
      <c r="D227" s="197" t="s">
        <v>148</v>
      </c>
      <c r="E227" s="198" t="s">
        <v>495</v>
      </c>
      <c r="F227" s="199" t="s">
        <v>493</v>
      </c>
      <c r="G227" s="200" t="s">
        <v>481</v>
      </c>
      <c r="H227" s="201">
        <v>1</v>
      </c>
      <c r="I227" s="202"/>
      <c r="J227" s="203">
        <f>ROUND(I227*H227,2)</f>
        <v>0</v>
      </c>
      <c r="K227" s="199" t="s">
        <v>311</v>
      </c>
      <c r="L227" s="39"/>
      <c r="M227" s="260" t="s">
        <v>1</v>
      </c>
      <c r="N227" s="261" t="s">
        <v>44</v>
      </c>
      <c r="O227" s="250"/>
      <c r="P227" s="262">
        <f>O227*H227</f>
        <v>0</v>
      </c>
      <c r="Q227" s="262">
        <v>0</v>
      </c>
      <c r="R227" s="262">
        <f>Q227*H227</f>
        <v>0</v>
      </c>
      <c r="S227" s="262">
        <v>0</v>
      </c>
      <c r="T227" s="26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482</v>
      </c>
      <c r="AT227" s="208" t="s">
        <v>148</v>
      </c>
      <c r="AU227" s="208" t="s">
        <v>89</v>
      </c>
      <c r="AY227" s="19" t="s">
        <v>145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9" t="s">
        <v>87</v>
      </c>
      <c r="BK227" s="209">
        <f>ROUND(I227*H227,2)</f>
        <v>0</v>
      </c>
      <c r="BL227" s="19" t="s">
        <v>482</v>
      </c>
      <c r="BM227" s="208" t="s">
        <v>496</v>
      </c>
    </row>
    <row r="228" s="2" customFormat="1" ht="6.96" customHeight="1">
      <c r="A228" s="38"/>
      <c r="B228" s="60"/>
      <c r="C228" s="61"/>
      <c r="D228" s="61"/>
      <c r="E228" s="61"/>
      <c r="F228" s="61"/>
      <c r="G228" s="61"/>
      <c r="H228" s="61"/>
      <c r="I228" s="156"/>
      <c r="J228" s="61"/>
      <c r="K228" s="61"/>
      <c r="L228" s="39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autoFilter ref="C132:K2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118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Oprava, přestavba propustků na trati v úseku Nedvědice - Tišnov</v>
      </c>
      <c r="F7" s="32"/>
      <c r="G7" s="32"/>
      <c r="H7" s="32"/>
      <c r="I7" s="128"/>
      <c r="L7" s="22"/>
    </row>
    <row r="8" hidden="1" s="1" customFormat="1" ht="12" customHeight="1">
      <c r="B8" s="22"/>
      <c r="D8" s="32" t="s">
        <v>119</v>
      </c>
      <c r="I8" s="128"/>
      <c r="L8" s="22"/>
    </row>
    <row r="9" hidden="1" s="2" customFormat="1" ht="16.5" customHeight="1">
      <c r="A9" s="38"/>
      <c r="B9" s="39"/>
      <c r="C9" s="38"/>
      <c r="D9" s="38"/>
      <c r="E9" s="131" t="s">
        <v>294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295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39"/>
      <c r="C11" s="38"/>
      <c r="D11" s="38"/>
      <c r="E11" s="67" t="s">
        <v>497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ROUND((SUM(BE133:BE272)),  2)</f>
        <v>0</v>
      </c>
      <c r="G35" s="38"/>
      <c r="H35" s="38"/>
      <c r="I35" s="143">
        <v>0.20999999999999999</v>
      </c>
      <c r="J35" s="142">
        <f>ROUND(((SUM(BE133:BE272))*I35),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ROUND((SUM(BF133:BF272)),  2)</f>
        <v>0</v>
      </c>
      <c r="G36" s="38"/>
      <c r="H36" s="38"/>
      <c r="I36" s="143">
        <v>0.14999999999999999</v>
      </c>
      <c r="J36" s="142">
        <f>ROUND(((SUM(BF133:BF272))*I36),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ROUND((SUM(BG133:BG272)),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ROUND((SUM(BH133:BH272)),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ROUND((SUM(BI133:BI272)),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Oprava, přestavba propustků na trati v úseku Nedvědice - Tišnov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119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294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295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02.02 - Propustek v km 81,704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122</v>
      </c>
      <c r="D96" s="144"/>
      <c r="E96" s="144"/>
      <c r="F96" s="144"/>
      <c r="G96" s="144"/>
      <c r="H96" s="144"/>
      <c r="I96" s="159"/>
      <c r="J96" s="160" t="s">
        <v>123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124</v>
      </c>
      <c r="D98" s="38"/>
      <c r="E98" s="38"/>
      <c r="F98" s="38"/>
      <c r="G98" s="38"/>
      <c r="H98" s="38"/>
      <c r="I98" s="132"/>
      <c r="J98" s="96">
        <f>J133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hidden="1" s="9" customFormat="1" ht="24.96" customHeight="1">
      <c r="A99" s="9"/>
      <c r="B99" s="162"/>
      <c r="C99" s="9"/>
      <c r="D99" s="163" t="s">
        <v>126</v>
      </c>
      <c r="E99" s="164"/>
      <c r="F99" s="164"/>
      <c r="G99" s="164"/>
      <c r="H99" s="164"/>
      <c r="I99" s="165"/>
      <c r="J99" s="166">
        <f>J134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67"/>
      <c r="C100" s="10"/>
      <c r="D100" s="168" t="s">
        <v>297</v>
      </c>
      <c r="E100" s="169"/>
      <c r="F100" s="169"/>
      <c r="G100" s="169"/>
      <c r="H100" s="169"/>
      <c r="I100" s="170"/>
      <c r="J100" s="171">
        <f>J135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67"/>
      <c r="C101" s="10"/>
      <c r="D101" s="168" t="s">
        <v>298</v>
      </c>
      <c r="E101" s="169"/>
      <c r="F101" s="169"/>
      <c r="G101" s="169"/>
      <c r="H101" s="169"/>
      <c r="I101" s="170"/>
      <c r="J101" s="171">
        <f>J169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67"/>
      <c r="C102" s="10"/>
      <c r="D102" s="168" t="s">
        <v>299</v>
      </c>
      <c r="E102" s="169"/>
      <c r="F102" s="169"/>
      <c r="G102" s="169"/>
      <c r="H102" s="169"/>
      <c r="I102" s="170"/>
      <c r="J102" s="171">
        <f>J194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67"/>
      <c r="C103" s="10"/>
      <c r="D103" s="168" t="s">
        <v>300</v>
      </c>
      <c r="E103" s="169"/>
      <c r="F103" s="169"/>
      <c r="G103" s="169"/>
      <c r="H103" s="169"/>
      <c r="I103" s="170"/>
      <c r="J103" s="171">
        <f>J216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67"/>
      <c r="C104" s="10"/>
      <c r="D104" s="168" t="s">
        <v>301</v>
      </c>
      <c r="E104" s="169"/>
      <c r="F104" s="169"/>
      <c r="G104" s="169"/>
      <c r="H104" s="169"/>
      <c r="I104" s="170"/>
      <c r="J104" s="171">
        <f>J226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67"/>
      <c r="C105" s="10"/>
      <c r="D105" s="168" t="s">
        <v>302</v>
      </c>
      <c r="E105" s="169"/>
      <c r="F105" s="169"/>
      <c r="G105" s="169"/>
      <c r="H105" s="169"/>
      <c r="I105" s="170"/>
      <c r="J105" s="171">
        <f>J237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67"/>
      <c r="C106" s="10"/>
      <c r="D106" s="168" t="s">
        <v>303</v>
      </c>
      <c r="E106" s="169"/>
      <c r="F106" s="169"/>
      <c r="G106" s="169"/>
      <c r="H106" s="169"/>
      <c r="I106" s="170"/>
      <c r="J106" s="171">
        <f>J251</f>
        <v>0</v>
      </c>
      <c r="K106" s="10"/>
      <c r="L106" s="16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62"/>
      <c r="C107" s="9"/>
      <c r="D107" s="163" t="s">
        <v>304</v>
      </c>
      <c r="E107" s="164"/>
      <c r="F107" s="164"/>
      <c r="G107" s="164"/>
      <c r="H107" s="164"/>
      <c r="I107" s="165"/>
      <c r="J107" s="166">
        <f>J253</f>
        <v>0</v>
      </c>
      <c r="K107" s="9"/>
      <c r="L107" s="16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67"/>
      <c r="C108" s="10"/>
      <c r="D108" s="168" t="s">
        <v>305</v>
      </c>
      <c r="E108" s="169"/>
      <c r="F108" s="169"/>
      <c r="G108" s="169"/>
      <c r="H108" s="169"/>
      <c r="I108" s="170"/>
      <c r="J108" s="171">
        <f>J254</f>
        <v>0</v>
      </c>
      <c r="K108" s="10"/>
      <c r="L108" s="16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62"/>
      <c r="C109" s="9"/>
      <c r="D109" s="163" t="s">
        <v>129</v>
      </c>
      <c r="E109" s="164"/>
      <c r="F109" s="164"/>
      <c r="G109" s="164"/>
      <c r="H109" s="164"/>
      <c r="I109" s="165"/>
      <c r="J109" s="166">
        <f>J266</f>
        <v>0</v>
      </c>
      <c r="K109" s="9"/>
      <c r="L109" s="16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67"/>
      <c r="C110" s="10"/>
      <c r="D110" s="168" t="s">
        <v>306</v>
      </c>
      <c r="E110" s="169"/>
      <c r="F110" s="169"/>
      <c r="G110" s="169"/>
      <c r="H110" s="169"/>
      <c r="I110" s="170"/>
      <c r="J110" s="171">
        <f>J267</f>
        <v>0</v>
      </c>
      <c r="K110" s="10"/>
      <c r="L110" s="16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67"/>
      <c r="C111" s="10"/>
      <c r="D111" s="168" t="s">
        <v>307</v>
      </c>
      <c r="E111" s="169"/>
      <c r="F111" s="169"/>
      <c r="G111" s="169"/>
      <c r="H111" s="169"/>
      <c r="I111" s="170"/>
      <c r="J111" s="171">
        <f>J271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156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/>
    <row r="115" hidden="1"/>
    <row r="116" hidden="1"/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157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130</v>
      </c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31" t="str">
        <f>E7</f>
        <v>Oprava, přestavba propustků na trati v úseku Nedvědice - Tišnov</v>
      </c>
      <c r="F121" s="32"/>
      <c r="G121" s="32"/>
      <c r="H121" s="32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2"/>
      <c r="C122" s="32" t="s">
        <v>119</v>
      </c>
      <c r="I122" s="128"/>
      <c r="L122" s="22"/>
    </row>
    <row r="123" s="2" customFormat="1" ht="16.5" customHeight="1">
      <c r="A123" s="38"/>
      <c r="B123" s="39"/>
      <c r="C123" s="38"/>
      <c r="D123" s="38"/>
      <c r="E123" s="131" t="s">
        <v>294</v>
      </c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295</v>
      </c>
      <c r="D124" s="38"/>
      <c r="E124" s="38"/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E11</f>
        <v>SO 02.02 - Propustek v km 81,704</v>
      </c>
      <c r="F125" s="38"/>
      <c r="G125" s="38"/>
      <c r="H125" s="38"/>
      <c r="I125" s="132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F14</f>
        <v>Nedvědice - Tišnov</v>
      </c>
      <c r="G127" s="38"/>
      <c r="H127" s="38"/>
      <c r="I127" s="133" t="s">
        <v>22</v>
      </c>
      <c r="J127" s="69" t="str">
        <f>IF(J14="","",J14)</f>
        <v>29. 6. 2020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32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38"/>
      <c r="E129" s="38"/>
      <c r="F129" s="27" t="str">
        <f>E17</f>
        <v>Správa železnic, státní organizace</v>
      </c>
      <c r="G129" s="38"/>
      <c r="H129" s="38"/>
      <c r="I129" s="133" t="s">
        <v>32</v>
      </c>
      <c r="J129" s="36" t="str">
        <f>E23</f>
        <v>DMC Havlíčkův Brod s.r.o.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30</v>
      </c>
      <c r="D130" s="38"/>
      <c r="E130" s="38"/>
      <c r="F130" s="27" t="str">
        <f>IF(E20="","",E20)</f>
        <v>Vyplň údaj</v>
      </c>
      <c r="G130" s="38"/>
      <c r="H130" s="38"/>
      <c r="I130" s="133" t="s">
        <v>37</v>
      </c>
      <c r="J130" s="36" t="str">
        <f>E26</f>
        <v>DMC Havlíčkův Brod s.r.o.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132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72"/>
      <c r="B132" s="173"/>
      <c r="C132" s="174" t="s">
        <v>131</v>
      </c>
      <c r="D132" s="175" t="s">
        <v>64</v>
      </c>
      <c r="E132" s="175" t="s">
        <v>60</v>
      </c>
      <c r="F132" s="175" t="s">
        <v>61</v>
      </c>
      <c r="G132" s="175" t="s">
        <v>132</v>
      </c>
      <c r="H132" s="175" t="s">
        <v>133</v>
      </c>
      <c r="I132" s="176" t="s">
        <v>134</v>
      </c>
      <c r="J132" s="175" t="s">
        <v>123</v>
      </c>
      <c r="K132" s="177" t="s">
        <v>135</v>
      </c>
      <c r="L132" s="178"/>
      <c r="M132" s="86" t="s">
        <v>1</v>
      </c>
      <c r="N132" s="87" t="s">
        <v>43</v>
      </c>
      <c r="O132" s="87" t="s">
        <v>136</v>
      </c>
      <c r="P132" s="87" t="s">
        <v>137</v>
      </c>
      <c r="Q132" s="87" t="s">
        <v>138</v>
      </c>
      <c r="R132" s="87" t="s">
        <v>139</v>
      </c>
      <c r="S132" s="87" t="s">
        <v>140</v>
      </c>
      <c r="T132" s="88" t="s">
        <v>141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="2" customFormat="1" ht="22.8" customHeight="1">
      <c r="A133" s="38"/>
      <c r="B133" s="39"/>
      <c r="C133" s="93" t="s">
        <v>142</v>
      </c>
      <c r="D133" s="38"/>
      <c r="E133" s="38"/>
      <c r="F133" s="38"/>
      <c r="G133" s="38"/>
      <c r="H133" s="38"/>
      <c r="I133" s="132"/>
      <c r="J133" s="179">
        <f>BK133</f>
        <v>0</v>
      </c>
      <c r="K133" s="38"/>
      <c r="L133" s="39"/>
      <c r="M133" s="89"/>
      <c r="N133" s="73"/>
      <c r="O133" s="90"/>
      <c r="P133" s="180">
        <f>P134+P253+P266</f>
        <v>0</v>
      </c>
      <c r="Q133" s="90"/>
      <c r="R133" s="180">
        <f>R134+R253+R266</f>
        <v>161.20384716000004</v>
      </c>
      <c r="S133" s="90"/>
      <c r="T133" s="181">
        <f>T134+T253+T266</f>
        <v>58.550280000000008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78</v>
      </c>
      <c r="AU133" s="19" t="s">
        <v>125</v>
      </c>
      <c r="BK133" s="182">
        <f>BK134+BK253+BK266</f>
        <v>0</v>
      </c>
    </row>
    <row r="134" s="12" customFormat="1" ht="25.92" customHeight="1">
      <c r="A134" s="12"/>
      <c r="B134" s="183"/>
      <c r="C134" s="12"/>
      <c r="D134" s="184" t="s">
        <v>78</v>
      </c>
      <c r="E134" s="185" t="s">
        <v>143</v>
      </c>
      <c r="F134" s="185" t="s">
        <v>144</v>
      </c>
      <c r="G134" s="12"/>
      <c r="H134" s="12"/>
      <c r="I134" s="186"/>
      <c r="J134" s="187">
        <f>BK134</f>
        <v>0</v>
      </c>
      <c r="K134" s="12"/>
      <c r="L134" s="183"/>
      <c r="M134" s="188"/>
      <c r="N134" s="189"/>
      <c r="O134" s="189"/>
      <c r="P134" s="190">
        <f>P135+P169+P194+P216+P226+P237+P251</f>
        <v>0</v>
      </c>
      <c r="Q134" s="189"/>
      <c r="R134" s="190">
        <f>R135+R169+R194+R216+R226+R237+R251</f>
        <v>161.15084716000004</v>
      </c>
      <c r="S134" s="189"/>
      <c r="T134" s="191">
        <f>T135+T169+T194+T216+T226+T237+T251</f>
        <v>58.550280000000008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84" t="s">
        <v>87</v>
      </c>
      <c r="AT134" s="192" t="s">
        <v>78</v>
      </c>
      <c r="AU134" s="192" t="s">
        <v>79</v>
      </c>
      <c r="AY134" s="184" t="s">
        <v>145</v>
      </c>
      <c r="BK134" s="193">
        <f>BK135+BK169+BK194+BK216+BK226+BK237+BK251</f>
        <v>0</v>
      </c>
    </row>
    <row r="135" s="12" customFormat="1" ht="22.8" customHeight="1">
      <c r="A135" s="12"/>
      <c r="B135" s="183"/>
      <c r="C135" s="12"/>
      <c r="D135" s="184" t="s">
        <v>78</v>
      </c>
      <c r="E135" s="194" t="s">
        <v>87</v>
      </c>
      <c r="F135" s="194" t="s">
        <v>308</v>
      </c>
      <c r="G135" s="12"/>
      <c r="H135" s="12"/>
      <c r="I135" s="186"/>
      <c r="J135" s="195">
        <f>BK135</f>
        <v>0</v>
      </c>
      <c r="K135" s="12"/>
      <c r="L135" s="183"/>
      <c r="M135" s="188"/>
      <c r="N135" s="189"/>
      <c r="O135" s="189"/>
      <c r="P135" s="190">
        <f>SUM(P136:P168)</f>
        <v>0</v>
      </c>
      <c r="Q135" s="189"/>
      <c r="R135" s="190">
        <f>SUM(R136:R168)</f>
        <v>0.88146400000000003</v>
      </c>
      <c r="S135" s="189"/>
      <c r="T135" s="191">
        <f>SUM(T136:T168)</f>
        <v>10.0152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4" t="s">
        <v>87</v>
      </c>
      <c r="AT135" s="192" t="s">
        <v>78</v>
      </c>
      <c r="AU135" s="192" t="s">
        <v>87</v>
      </c>
      <c r="AY135" s="184" t="s">
        <v>145</v>
      </c>
      <c r="BK135" s="193">
        <f>SUM(BK136:BK168)</f>
        <v>0</v>
      </c>
    </row>
    <row r="136" s="2" customFormat="1" ht="24.15" customHeight="1">
      <c r="A136" s="38"/>
      <c r="B136" s="196"/>
      <c r="C136" s="197" t="s">
        <v>87</v>
      </c>
      <c r="D136" s="197" t="s">
        <v>148</v>
      </c>
      <c r="E136" s="198" t="s">
        <v>309</v>
      </c>
      <c r="F136" s="199" t="s">
        <v>310</v>
      </c>
      <c r="G136" s="200" t="s">
        <v>161</v>
      </c>
      <c r="H136" s="201">
        <v>5.5640000000000001</v>
      </c>
      <c r="I136" s="202"/>
      <c r="J136" s="203">
        <f>ROUND(I136*H136,2)</f>
        <v>0</v>
      </c>
      <c r="K136" s="199" t="s">
        <v>1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1.8</v>
      </c>
      <c r="T136" s="207">
        <f>S136*H136</f>
        <v>10.0152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153</v>
      </c>
      <c r="AT136" s="208" t="s">
        <v>148</v>
      </c>
      <c r="AU136" s="208" t="s">
        <v>89</v>
      </c>
      <c r="AY136" s="19" t="s">
        <v>145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87</v>
      </c>
      <c r="BK136" s="209">
        <f>ROUND(I136*H136,2)</f>
        <v>0</v>
      </c>
      <c r="BL136" s="19" t="s">
        <v>153</v>
      </c>
      <c r="BM136" s="208" t="s">
        <v>498</v>
      </c>
    </row>
    <row r="137" s="13" customFormat="1">
      <c r="A137" s="13"/>
      <c r="B137" s="214"/>
      <c r="C137" s="13"/>
      <c r="D137" s="210" t="s">
        <v>157</v>
      </c>
      <c r="E137" s="215" t="s">
        <v>1</v>
      </c>
      <c r="F137" s="216" t="s">
        <v>499</v>
      </c>
      <c r="G137" s="13"/>
      <c r="H137" s="217">
        <v>5.5640000000000001</v>
      </c>
      <c r="I137" s="218"/>
      <c r="J137" s="13"/>
      <c r="K137" s="13"/>
      <c r="L137" s="214"/>
      <c r="M137" s="219"/>
      <c r="N137" s="220"/>
      <c r="O137" s="220"/>
      <c r="P137" s="220"/>
      <c r="Q137" s="220"/>
      <c r="R137" s="220"/>
      <c r="S137" s="220"/>
      <c r="T137" s="22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5" t="s">
        <v>157</v>
      </c>
      <c r="AU137" s="215" t="s">
        <v>89</v>
      </c>
      <c r="AV137" s="13" t="s">
        <v>89</v>
      </c>
      <c r="AW137" s="13" t="s">
        <v>36</v>
      </c>
      <c r="AX137" s="13" t="s">
        <v>87</v>
      </c>
      <c r="AY137" s="215" t="s">
        <v>145</v>
      </c>
    </row>
    <row r="138" s="2" customFormat="1" ht="24.15" customHeight="1">
      <c r="A138" s="38"/>
      <c r="B138" s="196"/>
      <c r="C138" s="197" t="s">
        <v>89</v>
      </c>
      <c r="D138" s="197" t="s">
        <v>148</v>
      </c>
      <c r="E138" s="198" t="s">
        <v>314</v>
      </c>
      <c r="F138" s="199" t="s">
        <v>315</v>
      </c>
      <c r="G138" s="200" t="s">
        <v>316</v>
      </c>
      <c r="H138" s="201">
        <v>168</v>
      </c>
      <c r="I138" s="202"/>
      <c r="J138" s="203">
        <f>ROUND(I138*H138,2)</f>
        <v>0</v>
      </c>
      <c r="K138" s="199" t="s">
        <v>311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3.0000000000000001E-05</v>
      </c>
      <c r="R138" s="206">
        <f>Q138*H138</f>
        <v>0.0050400000000000002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153</v>
      </c>
      <c r="AT138" s="208" t="s">
        <v>148</v>
      </c>
      <c r="AU138" s="208" t="s">
        <v>89</v>
      </c>
      <c r="AY138" s="19" t="s">
        <v>145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87</v>
      </c>
      <c r="BK138" s="209">
        <f>ROUND(I138*H138,2)</f>
        <v>0</v>
      </c>
      <c r="BL138" s="19" t="s">
        <v>153</v>
      </c>
      <c r="BM138" s="208" t="s">
        <v>500</v>
      </c>
    </row>
    <row r="139" s="13" customFormat="1">
      <c r="A139" s="13"/>
      <c r="B139" s="214"/>
      <c r="C139" s="13"/>
      <c r="D139" s="210" t="s">
        <v>157</v>
      </c>
      <c r="E139" s="215" t="s">
        <v>1</v>
      </c>
      <c r="F139" s="216" t="s">
        <v>501</v>
      </c>
      <c r="G139" s="13"/>
      <c r="H139" s="217">
        <v>168</v>
      </c>
      <c r="I139" s="218"/>
      <c r="J139" s="13"/>
      <c r="K139" s="13"/>
      <c r="L139" s="214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5" t="s">
        <v>157</v>
      </c>
      <c r="AU139" s="215" t="s">
        <v>89</v>
      </c>
      <c r="AV139" s="13" t="s">
        <v>89</v>
      </c>
      <c r="AW139" s="13" t="s">
        <v>36</v>
      </c>
      <c r="AX139" s="13" t="s">
        <v>87</v>
      </c>
      <c r="AY139" s="215" t="s">
        <v>145</v>
      </c>
    </row>
    <row r="140" s="2" customFormat="1" ht="24.15" customHeight="1">
      <c r="A140" s="38"/>
      <c r="B140" s="196"/>
      <c r="C140" s="197" t="s">
        <v>172</v>
      </c>
      <c r="D140" s="197" t="s">
        <v>148</v>
      </c>
      <c r="E140" s="198" t="s">
        <v>318</v>
      </c>
      <c r="F140" s="199" t="s">
        <v>319</v>
      </c>
      <c r="G140" s="200" t="s">
        <v>320</v>
      </c>
      <c r="H140" s="201">
        <v>7</v>
      </c>
      <c r="I140" s="202"/>
      <c r="J140" s="203">
        <f>ROUND(I140*H140,2)</f>
        <v>0</v>
      </c>
      <c r="K140" s="199" t="s">
        <v>311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153</v>
      </c>
      <c r="AT140" s="208" t="s">
        <v>148</v>
      </c>
      <c r="AU140" s="208" t="s">
        <v>89</v>
      </c>
      <c r="AY140" s="19" t="s">
        <v>145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153</v>
      </c>
      <c r="BM140" s="208" t="s">
        <v>502</v>
      </c>
    </row>
    <row r="141" s="13" customFormat="1">
      <c r="A141" s="13"/>
      <c r="B141" s="214"/>
      <c r="C141" s="13"/>
      <c r="D141" s="210" t="s">
        <v>157</v>
      </c>
      <c r="E141" s="215" t="s">
        <v>1</v>
      </c>
      <c r="F141" s="216" t="s">
        <v>194</v>
      </c>
      <c r="G141" s="13"/>
      <c r="H141" s="217">
        <v>7</v>
      </c>
      <c r="I141" s="218"/>
      <c r="J141" s="13"/>
      <c r="K141" s="13"/>
      <c r="L141" s="214"/>
      <c r="M141" s="219"/>
      <c r="N141" s="220"/>
      <c r="O141" s="220"/>
      <c r="P141" s="220"/>
      <c r="Q141" s="220"/>
      <c r="R141" s="220"/>
      <c r="S141" s="220"/>
      <c r="T141" s="22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5" t="s">
        <v>157</v>
      </c>
      <c r="AU141" s="215" t="s">
        <v>89</v>
      </c>
      <c r="AV141" s="13" t="s">
        <v>89</v>
      </c>
      <c r="AW141" s="13" t="s">
        <v>36</v>
      </c>
      <c r="AX141" s="13" t="s">
        <v>87</v>
      </c>
      <c r="AY141" s="215" t="s">
        <v>145</v>
      </c>
    </row>
    <row r="142" s="2" customFormat="1" ht="24.15" customHeight="1">
      <c r="A142" s="38"/>
      <c r="B142" s="196"/>
      <c r="C142" s="197" t="s">
        <v>153</v>
      </c>
      <c r="D142" s="197" t="s">
        <v>148</v>
      </c>
      <c r="E142" s="198" t="s">
        <v>322</v>
      </c>
      <c r="F142" s="199" t="s">
        <v>323</v>
      </c>
      <c r="G142" s="200" t="s">
        <v>161</v>
      </c>
      <c r="H142" s="201">
        <v>37.362000000000002</v>
      </c>
      <c r="I142" s="202"/>
      <c r="J142" s="203">
        <f>ROUND(I142*H142,2)</f>
        <v>0</v>
      </c>
      <c r="K142" s="199" t="s">
        <v>311</v>
      </c>
      <c r="L142" s="39"/>
      <c r="M142" s="204" t="s">
        <v>1</v>
      </c>
      <c r="N142" s="205" t="s">
        <v>44</v>
      </c>
      <c r="O142" s="77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153</v>
      </c>
      <c r="AT142" s="208" t="s">
        <v>148</v>
      </c>
      <c r="AU142" s="208" t="s">
        <v>89</v>
      </c>
      <c r="AY142" s="19" t="s">
        <v>145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9" t="s">
        <v>87</v>
      </c>
      <c r="BK142" s="209">
        <f>ROUND(I142*H142,2)</f>
        <v>0</v>
      </c>
      <c r="BL142" s="19" t="s">
        <v>153</v>
      </c>
      <c r="BM142" s="208" t="s">
        <v>503</v>
      </c>
    </row>
    <row r="143" s="13" customFormat="1">
      <c r="A143" s="13"/>
      <c r="B143" s="214"/>
      <c r="C143" s="13"/>
      <c r="D143" s="210" t="s">
        <v>157</v>
      </c>
      <c r="E143" s="215" t="s">
        <v>1</v>
      </c>
      <c r="F143" s="216" t="s">
        <v>504</v>
      </c>
      <c r="G143" s="13"/>
      <c r="H143" s="217">
        <v>37.362000000000002</v>
      </c>
      <c r="I143" s="218"/>
      <c r="J143" s="13"/>
      <c r="K143" s="13"/>
      <c r="L143" s="214"/>
      <c r="M143" s="219"/>
      <c r="N143" s="220"/>
      <c r="O143" s="220"/>
      <c r="P143" s="220"/>
      <c r="Q143" s="220"/>
      <c r="R143" s="220"/>
      <c r="S143" s="220"/>
      <c r="T143" s="22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5" t="s">
        <v>157</v>
      </c>
      <c r="AU143" s="215" t="s">
        <v>89</v>
      </c>
      <c r="AV143" s="13" t="s">
        <v>89</v>
      </c>
      <c r="AW143" s="13" t="s">
        <v>36</v>
      </c>
      <c r="AX143" s="13" t="s">
        <v>87</v>
      </c>
      <c r="AY143" s="215" t="s">
        <v>145</v>
      </c>
    </row>
    <row r="144" s="2" customFormat="1" ht="24.15" customHeight="1">
      <c r="A144" s="38"/>
      <c r="B144" s="196"/>
      <c r="C144" s="197" t="s">
        <v>146</v>
      </c>
      <c r="D144" s="197" t="s">
        <v>148</v>
      </c>
      <c r="E144" s="198" t="s">
        <v>326</v>
      </c>
      <c r="F144" s="199" t="s">
        <v>327</v>
      </c>
      <c r="G144" s="200" t="s">
        <v>161</v>
      </c>
      <c r="H144" s="201">
        <v>66.067999999999998</v>
      </c>
      <c r="I144" s="202"/>
      <c r="J144" s="203">
        <f>ROUND(I144*H144,2)</f>
        <v>0</v>
      </c>
      <c r="K144" s="199" t="s">
        <v>311</v>
      </c>
      <c r="L144" s="39"/>
      <c r="M144" s="204" t="s">
        <v>1</v>
      </c>
      <c r="N144" s="205" t="s">
        <v>44</v>
      </c>
      <c r="O144" s="7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153</v>
      </c>
      <c r="AT144" s="208" t="s">
        <v>148</v>
      </c>
      <c r="AU144" s="208" t="s">
        <v>89</v>
      </c>
      <c r="AY144" s="19" t="s">
        <v>145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87</v>
      </c>
      <c r="BK144" s="209">
        <f>ROUND(I144*H144,2)</f>
        <v>0</v>
      </c>
      <c r="BL144" s="19" t="s">
        <v>153</v>
      </c>
      <c r="BM144" s="208" t="s">
        <v>505</v>
      </c>
    </row>
    <row r="145" s="13" customFormat="1">
      <c r="A145" s="13"/>
      <c r="B145" s="214"/>
      <c r="C145" s="13"/>
      <c r="D145" s="210" t="s">
        <v>157</v>
      </c>
      <c r="E145" s="215" t="s">
        <v>1</v>
      </c>
      <c r="F145" s="216" t="s">
        <v>506</v>
      </c>
      <c r="G145" s="13"/>
      <c r="H145" s="217">
        <v>66.067999999999998</v>
      </c>
      <c r="I145" s="218"/>
      <c r="J145" s="13"/>
      <c r="K145" s="13"/>
      <c r="L145" s="214"/>
      <c r="M145" s="219"/>
      <c r="N145" s="220"/>
      <c r="O145" s="220"/>
      <c r="P145" s="220"/>
      <c r="Q145" s="220"/>
      <c r="R145" s="220"/>
      <c r="S145" s="220"/>
      <c r="T145" s="22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15" t="s">
        <v>157</v>
      </c>
      <c r="AU145" s="215" t="s">
        <v>89</v>
      </c>
      <c r="AV145" s="13" t="s">
        <v>89</v>
      </c>
      <c r="AW145" s="13" t="s">
        <v>36</v>
      </c>
      <c r="AX145" s="13" t="s">
        <v>87</v>
      </c>
      <c r="AY145" s="215" t="s">
        <v>145</v>
      </c>
    </row>
    <row r="146" s="2" customFormat="1" ht="24.15" customHeight="1">
      <c r="A146" s="38"/>
      <c r="B146" s="196"/>
      <c r="C146" s="197" t="s">
        <v>187</v>
      </c>
      <c r="D146" s="197" t="s">
        <v>148</v>
      </c>
      <c r="E146" s="198" t="s">
        <v>331</v>
      </c>
      <c r="F146" s="199" t="s">
        <v>332</v>
      </c>
      <c r="G146" s="200" t="s">
        <v>161</v>
      </c>
      <c r="H146" s="201">
        <v>4.3460000000000001</v>
      </c>
      <c r="I146" s="202"/>
      <c r="J146" s="203">
        <f>ROUND(I146*H146,2)</f>
        <v>0</v>
      </c>
      <c r="K146" s="199" t="s">
        <v>311</v>
      </c>
      <c r="L146" s="39"/>
      <c r="M146" s="204" t="s">
        <v>1</v>
      </c>
      <c r="N146" s="205" t="s">
        <v>44</v>
      </c>
      <c r="O146" s="7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153</v>
      </c>
      <c r="AT146" s="208" t="s">
        <v>148</v>
      </c>
      <c r="AU146" s="208" t="s">
        <v>89</v>
      </c>
      <c r="AY146" s="19" t="s">
        <v>145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9" t="s">
        <v>87</v>
      </c>
      <c r="BK146" s="209">
        <f>ROUND(I146*H146,2)</f>
        <v>0</v>
      </c>
      <c r="BL146" s="19" t="s">
        <v>153</v>
      </c>
      <c r="BM146" s="208" t="s">
        <v>507</v>
      </c>
    </row>
    <row r="147" s="13" customFormat="1">
      <c r="A147" s="13"/>
      <c r="B147" s="214"/>
      <c r="C147" s="13"/>
      <c r="D147" s="210" t="s">
        <v>157</v>
      </c>
      <c r="E147" s="215" t="s">
        <v>1</v>
      </c>
      <c r="F147" s="216" t="s">
        <v>508</v>
      </c>
      <c r="G147" s="13"/>
      <c r="H147" s="217">
        <v>4.3460000000000001</v>
      </c>
      <c r="I147" s="218"/>
      <c r="J147" s="13"/>
      <c r="K147" s="13"/>
      <c r="L147" s="214"/>
      <c r="M147" s="219"/>
      <c r="N147" s="220"/>
      <c r="O147" s="220"/>
      <c r="P147" s="220"/>
      <c r="Q147" s="220"/>
      <c r="R147" s="220"/>
      <c r="S147" s="220"/>
      <c r="T147" s="22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5" t="s">
        <v>157</v>
      </c>
      <c r="AU147" s="215" t="s">
        <v>89</v>
      </c>
      <c r="AV147" s="13" t="s">
        <v>89</v>
      </c>
      <c r="AW147" s="13" t="s">
        <v>36</v>
      </c>
      <c r="AX147" s="13" t="s">
        <v>87</v>
      </c>
      <c r="AY147" s="215" t="s">
        <v>145</v>
      </c>
    </row>
    <row r="148" s="2" customFormat="1" ht="14.4" customHeight="1">
      <c r="A148" s="38"/>
      <c r="B148" s="196"/>
      <c r="C148" s="197" t="s">
        <v>194</v>
      </c>
      <c r="D148" s="197" t="s">
        <v>148</v>
      </c>
      <c r="E148" s="198" t="s">
        <v>509</v>
      </c>
      <c r="F148" s="199" t="s">
        <v>510</v>
      </c>
      <c r="G148" s="200" t="s">
        <v>511</v>
      </c>
      <c r="H148" s="201">
        <v>20</v>
      </c>
      <c r="I148" s="202"/>
      <c r="J148" s="203">
        <f>ROUND(I148*H148,2)</f>
        <v>0</v>
      </c>
      <c r="K148" s="199" t="s">
        <v>311</v>
      </c>
      <c r="L148" s="39"/>
      <c r="M148" s="204" t="s">
        <v>1</v>
      </c>
      <c r="N148" s="205" t="s">
        <v>44</v>
      </c>
      <c r="O148" s="77"/>
      <c r="P148" s="206">
        <f>O148*H148</f>
        <v>0</v>
      </c>
      <c r="Q148" s="206">
        <v>0.00133</v>
      </c>
      <c r="R148" s="206">
        <f>Q148*H148</f>
        <v>0.026599999999999999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153</v>
      </c>
      <c r="AT148" s="208" t="s">
        <v>148</v>
      </c>
      <c r="AU148" s="208" t="s">
        <v>89</v>
      </c>
      <c r="AY148" s="19" t="s">
        <v>145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9" t="s">
        <v>87</v>
      </c>
      <c r="BK148" s="209">
        <f>ROUND(I148*H148,2)</f>
        <v>0</v>
      </c>
      <c r="BL148" s="19" t="s">
        <v>153</v>
      </c>
      <c r="BM148" s="208" t="s">
        <v>512</v>
      </c>
    </row>
    <row r="149" s="13" customFormat="1">
      <c r="A149" s="13"/>
      <c r="B149" s="214"/>
      <c r="C149" s="13"/>
      <c r="D149" s="210" t="s">
        <v>157</v>
      </c>
      <c r="E149" s="215" t="s">
        <v>1</v>
      </c>
      <c r="F149" s="216" t="s">
        <v>513</v>
      </c>
      <c r="G149" s="13"/>
      <c r="H149" s="217">
        <v>20</v>
      </c>
      <c r="I149" s="218"/>
      <c r="J149" s="13"/>
      <c r="K149" s="13"/>
      <c r="L149" s="214"/>
      <c r="M149" s="219"/>
      <c r="N149" s="220"/>
      <c r="O149" s="220"/>
      <c r="P149" s="220"/>
      <c r="Q149" s="220"/>
      <c r="R149" s="220"/>
      <c r="S149" s="220"/>
      <c r="T149" s="22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5" t="s">
        <v>157</v>
      </c>
      <c r="AU149" s="215" t="s">
        <v>89</v>
      </c>
      <c r="AV149" s="13" t="s">
        <v>89</v>
      </c>
      <c r="AW149" s="13" t="s">
        <v>36</v>
      </c>
      <c r="AX149" s="13" t="s">
        <v>87</v>
      </c>
      <c r="AY149" s="215" t="s">
        <v>145</v>
      </c>
    </row>
    <row r="150" s="2" customFormat="1" ht="14.4" customHeight="1">
      <c r="A150" s="38"/>
      <c r="B150" s="196"/>
      <c r="C150" s="237" t="s">
        <v>180</v>
      </c>
      <c r="D150" s="237" t="s">
        <v>176</v>
      </c>
      <c r="E150" s="238" t="s">
        <v>514</v>
      </c>
      <c r="F150" s="239" t="s">
        <v>515</v>
      </c>
      <c r="G150" s="240" t="s">
        <v>179</v>
      </c>
      <c r="H150" s="241">
        <v>0.67400000000000004</v>
      </c>
      <c r="I150" s="242"/>
      <c r="J150" s="243">
        <f>ROUND(I150*H150,2)</f>
        <v>0</v>
      </c>
      <c r="K150" s="239" t="s">
        <v>311</v>
      </c>
      <c r="L150" s="244"/>
      <c r="M150" s="245" t="s">
        <v>1</v>
      </c>
      <c r="N150" s="246" t="s">
        <v>44</v>
      </c>
      <c r="O150" s="77"/>
      <c r="P150" s="206">
        <f>O150*H150</f>
        <v>0</v>
      </c>
      <c r="Q150" s="206">
        <v>1</v>
      </c>
      <c r="R150" s="206">
        <f>Q150*H150</f>
        <v>0.67400000000000004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180</v>
      </c>
      <c r="AT150" s="208" t="s">
        <v>176</v>
      </c>
      <c r="AU150" s="208" t="s">
        <v>89</v>
      </c>
      <c r="AY150" s="19" t="s">
        <v>145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9" t="s">
        <v>87</v>
      </c>
      <c r="BK150" s="209">
        <f>ROUND(I150*H150,2)</f>
        <v>0</v>
      </c>
      <c r="BL150" s="19" t="s">
        <v>153</v>
      </c>
      <c r="BM150" s="208" t="s">
        <v>516</v>
      </c>
    </row>
    <row r="151" s="2" customFormat="1">
      <c r="A151" s="38"/>
      <c r="B151" s="39"/>
      <c r="C151" s="38"/>
      <c r="D151" s="210" t="s">
        <v>155</v>
      </c>
      <c r="E151" s="38"/>
      <c r="F151" s="211" t="s">
        <v>517</v>
      </c>
      <c r="G151" s="38"/>
      <c r="H151" s="38"/>
      <c r="I151" s="132"/>
      <c r="J151" s="38"/>
      <c r="K151" s="38"/>
      <c r="L151" s="39"/>
      <c r="M151" s="212"/>
      <c r="N151" s="213"/>
      <c r="O151" s="77"/>
      <c r="P151" s="77"/>
      <c r="Q151" s="77"/>
      <c r="R151" s="77"/>
      <c r="S151" s="77"/>
      <c r="T151" s="7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155</v>
      </c>
      <c r="AU151" s="19" t="s">
        <v>89</v>
      </c>
    </row>
    <row r="152" s="13" customFormat="1">
      <c r="A152" s="13"/>
      <c r="B152" s="214"/>
      <c r="C152" s="13"/>
      <c r="D152" s="210" t="s">
        <v>157</v>
      </c>
      <c r="E152" s="215" t="s">
        <v>1</v>
      </c>
      <c r="F152" s="216" t="s">
        <v>518</v>
      </c>
      <c r="G152" s="13"/>
      <c r="H152" s="217">
        <v>0.67400000000000004</v>
      </c>
      <c r="I152" s="218"/>
      <c r="J152" s="13"/>
      <c r="K152" s="13"/>
      <c r="L152" s="214"/>
      <c r="M152" s="219"/>
      <c r="N152" s="220"/>
      <c r="O152" s="220"/>
      <c r="P152" s="220"/>
      <c r="Q152" s="220"/>
      <c r="R152" s="220"/>
      <c r="S152" s="220"/>
      <c r="T152" s="22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5" t="s">
        <v>157</v>
      </c>
      <c r="AU152" s="215" t="s">
        <v>89</v>
      </c>
      <c r="AV152" s="13" t="s">
        <v>89</v>
      </c>
      <c r="AW152" s="13" t="s">
        <v>36</v>
      </c>
      <c r="AX152" s="13" t="s">
        <v>87</v>
      </c>
      <c r="AY152" s="215" t="s">
        <v>145</v>
      </c>
    </row>
    <row r="153" s="2" customFormat="1" ht="24.15" customHeight="1">
      <c r="A153" s="38"/>
      <c r="B153" s="196"/>
      <c r="C153" s="197" t="s">
        <v>202</v>
      </c>
      <c r="D153" s="197" t="s">
        <v>148</v>
      </c>
      <c r="E153" s="198" t="s">
        <v>519</v>
      </c>
      <c r="F153" s="199" t="s">
        <v>520</v>
      </c>
      <c r="G153" s="200" t="s">
        <v>349</v>
      </c>
      <c r="H153" s="201">
        <v>6.6600000000000001</v>
      </c>
      <c r="I153" s="202"/>
      <c r="J153" s="203">
        <f>ROUND(I153*H153,2)</f>
        <v>0</v>
      </c>
      <c r="K153" s="199" t="s">
        <v>311</v>
      </c>
      <c r="L153" s="39"/>
      <c r="M153" s="204" t="s">
        <v>1</v>
      </c>
      <c r="N153" s="205" t="s">
        <v>44</v>
      </c>
      <c r="O153" s="77"/>
      <c r="P153" s="206">
        <f>O153*H153</f>
        <v>0</v>
      </c>
      <c r="Q153" s="206">
        <v>0.0264</v>
      </c>
      <c r="R153" s="206">
        <f>Q153*H153</f>
        <v>0.17582400000000001</v>
      </c>
      <c r="S153" s="206">
        <v>0</v>
      </c>
      <c r="T153" s="20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8" t="s">
        <v>153</v>
      </c>
      <c r="AT153" s="208" t="s">
        <v>148</v>
      </c>
      <c r="AU153" s="208" t="s">
        <v>89</v>
      </c>
      <c r="AY153" s="19" t="s">
        <v>145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9" t="s">
        <v>87</v>
      </c>
      <c r="BK153" s="209">
        <f>ROUND(I153*H153,2)</f>
        <v>0</v>
      </c>
      <c r="BL153" s="19" t="s">
        <v>153</v>
      </c>
      <c r="BM153" s="208" t="s">
        <v>521</v>
      </c>
    </row>
    <row r="154" s="13" customFormat="1">
      <c r="A154" s="13"/>
      <c r="B154" s="214"/>
      <c r="C154" s="13"/>
      <c r="D154" s="210" t="s">
        <v>157</v>
      </c>
      <c r="E154" s="215" t="s">
        <v>1</v>
      </c>
      <c r="F154" s="216" t="s">
        <v>522</v>
      </c>
      <c r="G154" s="13"/>
      <c r="H154" s="217">
        <v>6.6600000000000001</v>
      </c>
      <c r="I154" s="218"/>
      <c r="J154" s="13"/>
      <c r="K154" s="13"/>
      <c r="L154" s="214"/>
      <c r="M154" s="219"/>
      <c r="N154" s="220"/>
      <c r="O154" s="220"/>
      <c r="P154" s="220"/>
      <c r="Q154" s="220"/>
      <c r="R154" s="220"/>
      <c r="S154" s="220"/>
      <c r="T154" s="22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15" t="s">
        <v>157</v>
      </c>
      <c r="AU154" s="215" t="s">
        <v>89</v>
      </c>
      <c r="AV154" s="13" t="s">
        <v>89</v>
      </c>
      <c r="AW154" s="13" t="s">
        <v>36</v>
      </c>
      <c r="AX154" s="13" t="s">
        <v>87</v>
      </c>
      <c r="AY154" s="215" t="s">
        <v>145</v>
      </c>
    </row>
    <row r="155" s="2" customFormat="1" ht="24.15" customHeight="1">
      <c r="A155" s="38"/>
      <c r="B155" s="196"/>
      <c r="C155" s="197" t="s">
        <v>206</v>
      </c>
      <c r="D155" s="197" t="s">
        <v>148</v>
      </c>
      <c r="E155" s="198" t="s">
        <v>336</v>
      </c>
      <c r="F155" s="199" t="s">
        <v>337</v>
      </c>
      <c r="G155" s="200" t="s">
        <v>161</v>
      </c>
      <c r="H155" s="201">
        <v>37.362000000000002</v>
      </c>
      <c r="I155" s="202"/>
      <c r="J155" s="203">
        <f>ROUND(I155*H155,2)</f>
        <v>0</v>
      </c>
      <c r="K155" s="199" t="s">
        <v>311</v>
      </c>
      <c r="L155" s="39"/>
      <c r="M155" s="204" t="s">
        <v>1</v>
      </c>
      <c r="N155" s="205" t="s">
        <v>44</v>
      </c>
      <c r="O155" s="77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8" t="s">
        <v>153</v>
      </c>
      <c r="AT155" s="208" t="s">
        <v>148</v>
      </c>
      <c r="AU155" s="208" t="s">
        <v>89</v>
      </c>
      <c r="AY155" s="19" t="s">
        <v>145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9" t="s">
        <v>87</v>
      </c>
      <c r="BK155" s="209">
        <f>ROUND(I155*H155,2)</f>
        <v>0</v>
      </c>
      <c r="BL155" s="19" t="s">
        <v>153</v>
      </c>
      <c r="BM155" s="208" t="s">
        <v>523</v>
      </c>
    </row>
    <row r="156" s="13" customFormat="1">
      <c r="A156" s="13"/>
      <c r="B156" s="214"/>
      <c r="C156" s="13"/>
      <c r="D156" s="210" t="s">
        <v>157</v>
      </c>
      <c r="E156" s="215" t="s">
        <v>1</v>
      </c>
      <c r="F156" s="216" t="s">
        <v>504</v>
      </c>
      <c r="G156" s="13"/>
      <c r="H156" s="217">
        <v>37.362000000000002</v>
      </c>
      <c r="I156" s="218"/>
      <c r="J156" s="13"/>
      <c r="K156" s="13"/>
      <c r="L156" s="214"/>
      <c r="M156" s="219"/>
      <c r="N156" s="220"/>
      <c r="O156" s="220"/>
      <c r="P156" s="220"/>
      <c r="Q156" s="220"/>
      <c r="R156" s="220"/>
      <c r="S156" s="220"/>
      <c r="T156" s="22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5" t="s">
        <v>157</v>
      </c>
      <c r="AU156" s="215" t="s">
        <v>89</v>
      </c>
      <c r="AV156" s="13" t="s">
        <v>89</v>
      </c>
      <c r="AW156" s="13" t="s">
        <v>36</v>
      </c>
      <c r="AX156" s="13" t="s">
        <v>87</v>
      </c>
      <c r="AY156" s="215" t="s">
        <v>145</v>
      </c>
    </row>
    <row r="157" s="2" customFormat="1" ht="24.15" customHeight="1">
      <c r="A157" s="38"/>
      <c r="B157" s="196"/>
      <c r="C157" s="197" t="s">
        <v>212</v>
      </c>
      <c r="D157" s="197" t="s">
        <v>148</v>
      </c>
      <c r="E157" s="198" t="s">
        <v>339</v>
      </c>
      <c r="F157" s="199" t="s">
        <v>340</v>
      </c>
      <c r="G157" s="200" t="s">
        <v>161</v>
      </c>
      <c r="H157" s="201">
        <v>34.432000000000002</v>
      </c>
      <c r="I157" s="202"/>
      <c r="J157" s="203">
        <f>ROUND(I157*H157,2)</f>
        <v>0</v>
      </c>
      <c r="K157" s="199" t="s">
        <v>311</v>
      </c>
      <c r="L157" s="39"/>
      <c r="M157" s="204" t="s">
        <v>1</v>
      </c>
      <c r="N157" s="205" t="s">
        <v>44</v>
      </c>
      <c r="O157" s="77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153</v>
      </c>
      <c r="AT157" s="208" t="s">
        <v>148</v>
      </c>
      <c r="AU157" s="208" t="s">
        <v>89</v>
      </c>
      <c r="AY157" s="19" t="s">
        <v>145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9" t="s">
        <v>87</v>
      </c>
      <c r="BK157" s="209">
        <f>ROUND(I157*H157,2)</f>
        <v>0</v>
      </c>
      <c r="BL157" s="19" t="s">
        <v>153</v>
      </c>
      <c r="BM157" s="208" t="s">
        <v>524</v>
      </c>
    </row>
    <row r="158" s="13" customFormat="1">
      <c r="A158" s="13"/>
      <c r="B158" s="214"/>
      <c r="C158" s="13"/>
      <c r="D158" s="210" t="s">
        <v>157</v>
      </c>
      <c r="E158" s="215" t="s">
        <v>1</v>
      </c>
      <c r="F158" s="216" t="s">
        <v>525</v>
      </c>
      <c r="G158" s="13"/>
      <c r="H158" s="217">
        <v>33.012</v>
      </c>
      <c r="I158" s="218"/>
      <c r="J158" s="13"/>
      <c r="K158" s="13"/>
      <c r="L158" s="214"/>
      <c r="M158" s="219"/>
      <c r="N158" s="220"/>
      <c r="O158" s="220"/>
      <c r="P158" s="220"/>
      <c r="Q158" s="220"/>
      <c r="R158" s="220"/>
      <c r="S158" s="220"/>
      <c r="T158" s="22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5" t="s">
        <v>157</v>
      </c>
      <c r="AU158" s="215" t="s">
        <v>89</v>
      </c>
      <c r="AV158" s="13" t="s">
        <v>89</v>
      </c>
      <c r="AW158" s="13" t="s">
        <v>36</v>
      </c>
      <c r="AX158" s="13" t="s">
        <v>79</v>
      </c>
      <c r="AY158" s="215" t="s">
        <v>145</v>
      </c>
    </row>
    <row r="159" s="13" customFormat="1">
      <c r="A159" s="13"/>
      <c r="B159" s="214"/>
      <c r="C159" s="13"/>
      <c r="D159" s="210" t="s">
        <v>157</v>
      </c>
      <c r="E159" s="215" t="s">
        <v>1</v>
      </c>
      <c r="F159" s="216" t="s">
        <v>526</v>
      </c>
      <c r="G159" s="13"/>
      <c r="H159" s="217">
        <v>1.4199999999999999</v>
      </c>
      <c r="I159" s="218"/>
      <c r="J159" s="13"/>
      <c r="K159" s="13"/>
      <c r="L159" s="214"/>
      <c r="M159" s="219"/>
      <c r="N159" s="220"/>
      <c r="O159" s="220"/>
      <c r="P159" s="220"/>
      <c r="Q159" s="220"/>
      <c r="R159" s="220"/>
      <c r="S159" s="220"/>
      <c r="T159" s="22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5" t="s">
        <v>157</v>
      </c>
      <c r="AU159" s="215" t="s">
        <v>89</v>
      </c>
      <c r="AV159" s="13" t="s">
        <v>89</v>
      </c>
      <c r="AW159" s="13" t="s">
        <v>36</v>
      </c>
      <c r="AX159" s="13" t="s">
        <v>79</v>
      </c>
      <c r="AY159" s="215" t="s">
        <v>145</v>
      </c>
    </row>
    <row r="160" s="15" customFormat="1">
      <c r="A160" s="15"/>
      <c r="B160" s="229"/>
      <c r="C160" s="15"/>
      <c r="D160" s="210" t="s">
        <v>157</v>
      </c>
      <c r="E160" s="230" t="s">
        <v>1</v>
      </c>
      <c r="F160" s="231" t="s">
        <v>171</v>
      </c>
      <c r="G160" s="15"/>
      <c r="H160" s="232">
        <v>34.432000000000002</v>
      </c>
      <c r="I160" s="233"/>
      <c r="J160" s="15"/>
      <c r="K160" s="15"/>
      <c r="L160" s="229"/>
      <c r="M160" s="234"/>
      <c r="N160" s="235"/>
      <c r="O160" s="235"/>
      <c r="P160" s="235"/>
      <c r="Q160" s="235"/>
      <c r="R160" s="235"/>
      <c r="S160" s="235"/>
      <c r="T160" s="23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30" t="s">
        <v>157</v>
      </c>
      <c r="AU160" s="230" t="s">
        <v>89</v>
      </c>
      <c r="AV160" s="15" t="s">
        <v>153</v>
      </c>
      <c r="AW160" s="15" t="s">
        <v>36</v>
      </c>
      <c r="AX160" s="15" t="s">
        <v>87</v>
      </c>
      <c r="AY160" s="230" t="s">
        <v>145</v>
      </c>
    </row>
    <row r="161" s="2" customFormat="1" ht="37.8" customHeight="1">
      <c r="A161" s="38"/>
      <c r="B161" s="196"/>
      <c r="C161" s="197" t="s">
        <v>217</v>
      </c>
      <c r="D161" s="197" t="s">
        <v>148</v>
      </c>
      <c r="E161" s="198" t="s">
        <v>343</v>
      </c>
      <c r="F161" s="199" t="s">
        <v>344</v>
      </c>
      <c r="G161" s="200" t="s">
        <v>161</v>
      </c>
      <c r="H161" s="201">
        <v>344.31999999999999</v>
      </c>
      <c r="I161" s="202"/>
      <c r="J161" s="203">
        <f>ROUND(I161*H161,2)</f>
        <v>0</v>
      </c>
      <c r="K161" s="199" t="s">
        <v>311</v>
      </c>
      <c r="L161" s="39"/>
      <c r="M161" s="204" t="s">
        <v>1</v>
      </c>
      <c r="N161" s="205" t="s">
        <v>44</v>
      </c>
      <c r="O161" s="77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153</v>
      </c>
      <c r="AT161" s="208" t="s">
        <v>148</v>
      </c>
      <c r="AU161" s="208" t="s">
        <v>89</v>
      </c>
      <c r="AY161" s="19" t="s">
        <v>145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9" t="s">
        <v>87</v>
      </c>
      <c r="BK161" s="209">
        <f>ROUND(I161*H161,2)</f>
        <v>0</v>
      </c>
      <c r="BL161" s="19" t="s">
        <v>153</v>
      </c>
      <c r="BM161" s="208" t="s">
        <v>527</v>
      </c>
    </row>
    <row r="162" s="13" customFormat="1">
      <c r="A162" s="13"/>
      <c r="B162" s="214"/>
      <c r="C162" s="13"/>
      <c r="D162" s="210" t="s">
        <v>157</v>
      </c>
      <c r="E162" s="215" t="s">
        <v>1</v>
      </c>
      <c r="F162" s="216" t="s">
        <v>528</v>
      </c>
      <c r="G162" s="13"/>
      <c r="H162" s="217">
        <v>344.31999999999999</v>
      </c>
      <c r="I162" s="218"/>
      <c r="J162" s="13"/>
      <c r="K162" s="13"/>
      <c r="L162" s="214"/>
      <c r="M162" s="219"/>
      <c r="N162" s="220"/>
      <c r="O162" s="220"/>
      <c r="P162" s="220"/>
      <c r="Q162" s="220"/>
      <c r="R162" s="220"/>
      <c r="S162" s="220"/>
      <c r="T162" s="22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15" t="s">
        <v>157</v>
      </c>
      <c r="AU162" s="215" t="s">
        <v>89</v>
      </c>
      <c r="AV162" s="13" t="s">
        <v>89</v>
      </c>
      <c r="AW162" s="13" t="s">
        <v>36</v>
      </c>
      <c r="AX162" s="13" t="s">
        <v>87</v>
      </c>
      <c r="AY162" s="215" t="s">
        <v>145</v>
      </c>
    </row>
    <row r="163" s="2" customFormat="1" ht="24.15" customHeight="1">
      <c r="A163" s="38"/>
      <c r="B163" s="196"/>
      <c r="C163" s="197" t="s">
        <v>221</v>
      </c>
      <c r="D163" s="197" t="s">
        <v>148</v>
      </c>
      <c r="E163" s="198" t="s">
        <v>347</v>
      </c>
      <c r="F163" s="199" t="s">
        <v>348</v>
      </c>
      <c r="G163" s="200" t="s">
        <v>349</v>
      </c>
      <c r="H163" s="201">
        <v>52.195</v>
      </c>
      <c r="I163" s="202"/>
      <c r="J163" s="203">
        <f>ROUND(I163*H163,2)</f>
        <v>0</v>
      </c>
      <c r="K163" s="199" t="s">
        <v>311</v>
      </c>
      <c r="L163" s="39"/>
      <c r="M163" s="204" t="s">
        <v>1</v>
      </c>
      <c r="N163" s="205" t="s">
        <v>44</v>
      </c>
      <c r="O163" s="77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153</v>
      </c>
      <c r="AT163" s="208" t="s">
        <v>148</v>
      </c>
      <c r="AU163" s="208" t="s">
        <v>89</v>
      </c>
      <c r="AY163" s="19" t="s">
        <v>145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9" t="s">
        <v>87</v>
      </c>
      <c r="BK163" s="209">
        <f>ROUND(I163*H163,2)</f>
        <v>0</v>
      </c>
      <c r="BL163" s="19" t="s">
        <v>153</v>
      </c>
      <c r="BM163" s="208" t="s">
        <v>529</v>
      </c>
    </row>
    <row r="164" s="13" customFormat="1">
      <c r="A164" s="13"/>
      <c r="B164" s="214"/>
      <c r="C164" s="13"/>
      <c r="D164" s="210" t="s">
        <v>157</v>
      </c>
      <c r="E164" s="215" t="s">
        <v>1</v>
      </c>
      <c r="F164" s="216" t="s">
        <v>530</v>
      </c>
      <c r="G164" s="13"/>
      <c r="H164" s="217">
        <v>52.195</v>
      </c>
      <c r="I164" s="218"/>
      <c r="J164" s="13"/>
      <c r="K164" s="13"/>
      <c r="L164" s="214"/>
      <c r="M164" s="219"/>
      <c r="N164" s="220"/>
      <c r="O164" s="220"/>
      <c r="P164" s="220"/>
      <c r="Q164" s="220"/>
      <c r="R164" s="220"/>
      <c r="S164" s="220"/>
      <c r="T164" s="22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5" t="s">
        <v>157</v>
      </c>
      <c r="AU164" s="215" t="s">
        <v>89</v>
      </c>
      <c r="AV164" s="13" t="s">
        <v>89</v>
      </c>
      <c r="AW164" s="13" t="s">
        <v>36</v>
      </c>
      <c r="AX164" s="13" t="s">
        <v>87</v>
      </c>
      <c r="AY164" s="215" t="s">
        <v>145</v>
      </c>
    </row>
    <row r="165" s="2" customFormat="1" ht="14.4" customHeight="1">
      <c r="A165" s="38"/>
      <c r="B165" s="196"/>
      <c r="C165" s="197" t="s">
        <v>225</v>
      </c>
      <c r="D165" s="197" t="s">
        <v>148</v>
      </c>
      <c r="E165" s="198" t="s">
        <v>352</v>
      </c>
      <c r="F165" s="199" t="s">
        <v>353</v>
      </c>
      <c r="G165" s="200" t="s">
        <v>161</v>
      </c>
      <c r="H165" s="201">
        <v>34.472000000000001</v>
      </c>
      <c r="I165" s="202"/>
      <c r="J165" s="203">
        <f>ROUND(I165*H165,2)</f>
        <v>0</v>
      </c>
      <c r="K165" s="199" t="s">
        <v>311</v>
      </c>
      <c r="L165" s="39"/>
      <c r="M165" s="204" t="s">
        <v>1</v>
      </c>
      <c r="N165" s="205" t="s">
        <v>44</v>
      </c>
      <c r="O165" s="77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8" t="s">
        <v>153</v>
      </c>
      <c r="AT165" s="208" t="s">
        <v>148</v>
      </c>
      <c r="AU165" s="208" t="s">
        <v>89</v>
      </c>
      <c r="AY165" s="19" t="s">
        <v>145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9" t="s">
        <v>87</v>
      </c>
      <c r="BK165" s="209">
        <f>ROUND(I165*H165,2)</f>
        <v>0</v>
      </c>
      <c r="BL165" s="19" t="s">
        <v>153</v>
      </c>
      <c r="BM165" s="208" t="s">
        <v>531</v>
      </c>
    </row>
    <row r="166" s="13" customFormat="1">
      <c r="A166" s="13"/>
      <c r="B166" s="214"/>
      <c r="C166" s="13"/>
      <c r="D166" s="210" t="s">
        <v>157</v>
      </c>
      <c r="E166" s="215" t="s">
        <v>1</v>
      </c>
      <c r="F166" s="216" t="s">
        <v>532</v>
      </c>
      <c r="G166" s="13"/>
      <c r="H166" s="217">
        <v>34.472000000000001</v>
      </c>
      <c r="I166" s="218"/>
      <c r="J166" s="13"/>
      <c r="K166" s="13"/>
      <c r="L166" s="214"/>
      <c r="M166" s="219"/>
      <c r="N166" s="220"/>
      <c r="O166" s="220"/>
      <c r="P166" s="220"/>
      <c r="Q166" s="220"/>
      <c r="R166" s="220"/>
      <c r="S166" s="220"/>
      <c r="T166" s="22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5" t="s">
        <v>157</v>
      </c>
      <c r="AU166" s="215" t="s">
        <v>89</v>
      </c>
      <c r="AV166" s="13" t="s">
        <v>89</v>
      </c>
      <c r="AW166" s="13" t="s">
        <v>36</v>
      </c>
      <c r="AX166" s="13" t="s">
        <v>87</v>
      </c>
      <c r="AY166" s="215" t="s">
        <v>145</v>
      </c>
    </row>
    <row r="167" s="2" customFormat="1" ht="24.15" customHeight="1">
      <c r="A167" s="38"/>
      <c r="B167" s="196"/>
      <c r="C167" s="197" t="s">
        <v>8</v>
      </c>
      <c r="D167" s="197" t="s">
        <v>148</v>
      </c>
      <c r="E167" s="198" t="s">
        <v>356</v>
      </c>
      <c r="F167" s="199" t="s">
        <v>357</v>
      </c>
      <c r="G167" s="200" t="s">
        <v>161</v>
      </c>
      <c r="H167" s="201">
        <v>37.362000000000002</v>
      </c>
      <c r="I167" s="202"/>
      <c r="J167" s="203">
        <f>ROUND(I167*H167,2)</f>
        <v>0</v>
      </c>
      <c r="K167" s="199" t="s">
        <v>311</v>
      </c>
      <c r="L167" s="39"/>
      <c r="M167" s="204" t="s">
        <v>1</v>
      </c>
      <c r="N167" s="205" t="s">
        <v>44</v>
      </c>
      <c r="O167" s="77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8" t="s">
        <v>153</v>
      </c>
      <c r="AT167" s="208" t="s">
        <v>148</v>
      </c>
      <c r="AU167" s="208" t="s">
        <v>89</v>
      </c>
      <c r="AY167" s="19" t="s">
        <v>145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9" t="s">
        <v>87</v>
      </c>
      <c r="BK167" s="209">
        <f>ROUND(I167*H167,2)</f>
        <v>0</v>
      </c>
      <c r="BL167" s="19" t="s">
        <v>153</v>
      </c>
      <c r="BM167" s="208" t="s">
        <v>533</v>
      </c>
    </row>
    <row r="168" s="13" customFormat="1">
      <c r="A168" s="13"/>
      <c r="B168" s="214"/>
      <c r="C168" s="13"/>
      <c r="D168" s="210" t="s">
        <v>157</v>
      </c>
      <c r="E168" s="215" t="s">
        <v>1</v>
      </c>
      <c r="F168" s="216" t="s">
        <v>534</v>
      </c>
      <c r="G168" s="13"/>
      <c r="H168" s="217">
        <v>37.362000000000002</v>
      </c>
      <c r="I168" s="218"/>
      <c r="J168" s="13"/>
      <c r="K168" s="13"/>
      <c r="L168" s="214"/>
      <c r="M168" s="219"/>
      <c r="N168" s="220"/>
      <c r="O168" s="220"/>
      <c r="P168" s="220"/>
      <c r="Q168" s="220"/>
      <c r="R168" s="220"/>
      <c r="S168" s="220"/>
      <c r="T168" s="22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5" t="s">
        <v>157</v>
      </c>
      <c r="AU168" s="215" t="s">
        <v>89</v>
      </c>
      <c r="AV168" s="13" t="s">
        <v>89</v>
      </c>
      <c r="AW168" s="13" t="s">
        <v>36</v>
      </c>
      <c r="AX168" s="13" t="s">
        <v>87</v>
      </c>
      <c r="AY168" s="215" t="s">
        <v>145</v>
      </c>
    </row>
    <row r="169" s="12" customFormat="1" ht="22.8" customHeight="1">
      <c r="A169" s="12"/>
      <c r="B169" s="183"/>
      <c r="C169" s="12"/>
      <c r="D169" s="184" t="s">
        <v>78</v>
      </c>
      <c r="E169" s="194" t="s">
        <v>89</v>
      </c>
      <c r="F169" s="194" t="s">
        <v>360</v>
      </c>
      <c r="G169" s="12"/>
      <c r="H169" s="12"/>
      <c r="I169" s="186"/>
      <c r="J169" s="195">
        <f>BK169</f>
        <v>0</v>
      </c>
      <c r="K169" s="12"/>
      <c r="L169" s="183"/>
      <c r="M169" s="188"/>
      <c r="N169" s="189"/>
      <c r="O169" s="189"/>
      <c r="P169" s="190">
        <f>SUM(P170:P193)</f>
        <v>0</v>
      </c>
      <c r="Q169" s="189"/>
      <c r="R169" s="190">
        <f>SUM(R170:R193)</f>
        <v>24.032183090000004</v>
      </c>
      <c r="S169" s="189"/>
      <c r="T169" s="191">
        <f>SUM(T170:T193)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84" t="s">
        <v>87</v>
      </c>
      <c r="AT169" s="192" t="s">
        <v>78</v>
      </c>
      <c r="AU169" s="192" t="s">
        <v>87</v>
      </c>
      <c r="AY169" s="184" t="s">
        <v>145</v>
      </c>
      <c r="BK169" s="193">
        <f>SUM(BK170:BK193)</f>
        <v>0</v>
      </c>
    </row>
    <row r="170" s="2" customFormat="1" ht="24.15" customHeight="1">
      <c r="A170" s="38"/>
      <c r="B170" s="196"/>
      <c r="C170" s="197" t="s">
        <v>236</v>
      </c>
      <c r="D170" s="197" t="s">
        <v>148</v>
      </c>
      <c r="E170" s="198" t="s">
        <v>535</v>
      </c>
      <c r="F170" s="199" t="s">
        <v>536</v>
      </c>
      <c r="G170" s="200" t="s">
        <v>511</v>
      </c>
      <c r="H170" s="201">
        <v>20</v>
      </c>
      <c r="I170" s="202"/>
      <c r="J170" s="203">
        <f>ROUND(I170*H170,2)</f>
        <v>0</v>
      </c>
      <c r="K170" s="199" t="s">
        <v>311</v>
      </c>
      <c r="L170" s="39"/>
      <c r="M170" s="204" t="s">
        <v>1</v>
      </c>
      <c r="N170" s="205" t="s">
        <v>44</v>
      </c>
      <c r="O170" s="77"/>
      <c r="P170" s="206">
        <f>O170*H170</f>
        <v>0</v>
      </c>
      <c r="Q170" s="206">
        <v>3.0000000000000001E-05</v>
      </c>
      <c r="R170" s="206">
        <f>Q170*H170</f>
        <v>0.00060000000000000006</v>
      </c>
      <c r="S170" s="206">
        <v>0</v>
      </c>
      <c r="T170" s="20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8" t="s">
        <v>153</v>
      </c>
      <c r="AT170" s="208" t="s">
        <v>148</v>
      </c>
      <c r="AU170" s="208" t="s">
        <v>89</v>
      </c>
      <c r="AY170" s="19" t="s">
        <v>145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9" t="s">
        <v>87</v>
      </c>
      <c r="BK170" s="209">
        <f>ROUND(I170*H170,2)</f>
        <v>0</v>
      </c>
      <c r="BL170" s="19" t="s">
        <v>153</v>
      </c>
      <c r="BM170" s="208" t="s">
        <v>537</v>
      </c>
    </row>
    <row r="171" s="13" customFormat="1">
      <c r="A171" s="13"/>
      <c r="B171" s="214"/>
      <c r="C171" s="13"/>
      <c r="D171" s="210" t="s">
        <v>157</v>
      </c>
      <c r="E171" s="215" t="s">
        <v>1</v>
      </c>
      <c r="F171" s="216" t="s">
        <v>538</v>
      </c>
      <c r="G171" s="13"/>
      <c r="H171" s="217">
        <v>20</v>
      </c>
      <c r="I171" s="218"/>
      <c r="J171" s="13"/>
      <c r="K171" s="13"/>
      <c r="L171" s="214"/>
      <c r="M171" s="219"/>
      <c r="N171" s="220"/>
      <c r="O171" s="220"/>
      <c r="P171" s="220"/>
      <c r="Q171" s="220"/>
      <c r="R171" s="220"/>
      <c r="S171" s="220"/>
      <c r="T171" s="22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15" t="s">
        <v>157</v>
      </c>
      <c r="AU171" s="215" t="s">
        <v>89</v>
      </c>
      <c r="AV171" s="13" t="s">
        <v>89</v>
      </c>
      <c r="AW171" s="13" t="s">
        <v>36</v>
      </c>
      <c r="AX171" s="13" t="s">
        <v>87</v>
      </c>
      <c r="AY171" s="215" t="s">
        <v>145</v>
      </c>
    </row>
    <row r="172" s="2" customFormat="1" ht="24.15" customHeight="1">
      <c r="A172" s="38"/>
      <c r="B172" s="196"/>
      <c r="C172" s="197" t="s">
        <v>241</v>
      </c>
      <c r="D172" s="197" t="s">
        <v>148</v>
      </c>
      <c r="E172" s="198" t="s">
        <v>539</v>
      </c>
      <c r="F172" s="199" t="s">
        <v>540</v>
      </c>
      <c r="G172" s="200" t="s">
        <v>511</v>
      </c>
      <c r="H172" s="201">
        <v>14.800000000000001</v>
      </c>
      <c r="I172" s="202"/>
      <c r="J172" s="203">
        <f>ROUND(I172*H172,2)</f>
        <v>0</v>
      </c>
      <c r="K172" s="199" t="s">
        <v>311</v>
      </c>
      <c r="L172" s="39"/>
      <c r="M172" s="204" t="s">
        <v>1</v>
      </c>
      <c r="N172" s="205" t="s">
        <v>44</v>
      </c>
      <c r="O172" s="77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153</v>
      </c>
      <c r="AT172" s="208" t="s">
        <v>148</v>
      </c>
      <c r="AU172" s="208" t="s">
        <v>89</v>
      </c>
      <c r="AY172" s="19" t="s">
        <v>145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9" t="s">
        <v>87</v>
      </c>
      <c r="BK172" s="209">
        <f>ROUND(I172*H172,2)</f>
        <v>0</v>
      </c>
      <c r="BL172" s="19" t="s">
        <v>153</v>
      </c>
      <c r="BM172" s="208" t="s">
        <v>541</v>
      </c>
    </row>
    <row r="173" s="13" customFormat="1">
      <c r="A173" s="13"/>
      <c r="B173" s="214"/>
      <c r="C173" s="13"/>
      <c r="D173" s="210" t="s">
        <v>157</v>
      </c>
      <c r="E173" s="215" t="s">
        <v>1</v>
      </c>
      <c r="F173" s="216" t="s">
        <v>542</v>
      </c>
      <c r="G173" s="13"/>
      <c r="H173" s="217">
        <v>14.800000000000001</v>
      </c>
      <c r="I173" s="218"/>
      <c r="J173" s="13"/>
      <c r="K173" s="13"/>
      <c r="L173" s="214"/>
      <c r="M173" s="219"/>
      <c r="N173" s="220"/>
      <c r="O173" s="220"/>
      <c r="P173" s="220"/>
      <c r="Q173" s="220"/>
      <c r="R173" s="220"/>
      <c r="S173" s="220"/>
      <c r="T173" s="22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5" t="s">
        <v>157</v>
      </c>
      <c r="AU173" s="215" t="s">
        <v>89</v>
      </c>
      <c r="AV173" s="13" t="s">
        <v>89</v>
      </c>
      <c r="AW173" s="13" t="s">
        <v>36</v>
      </c>
      <c r="AX173" s="13" t="s">
        <v>87</v>
      </c>
      <c r="AY173" s="215" t="s">
        <v>145</v>
      </c>
    </row>
    <row r="174" s="2" customFormat="1" ht="14.4" customHeight="1">
      <c r="A174" s="38"/>
      <c r="B174" s="196"/>
      <c r="C174" s="237" t="s">
        <v>247</v>
      </c>
      <c r="D174" s="237" t="s">
        <v>176</v>
      </c>
      <c r="E174" s="238" t="s">
        <v>543</v>
      </c>
      <c r="F174" s="239" t="s">
        <v>544</v>
      </c>
      <c r="G174" s="240" t="s">
        <v>161</v>
      </c>
      <c r="H174" s="241">
        <v>1.079</v>
      </c>
      <c r="I174" s="242"/>
      <c r="J174" s="243">
        <f>ROUND(I174*H174,2)</f>
        <v>0</v>
      </c>
      <c r="K174" s="239" t="s">
        <v>311</v>
      </c>
      <c r="L174" s="244"/>
      <c r="M174" s="245" t="s">
        <v>1</v>
      </c>
      <c r="N174" s="246" t="s">
        <v>44</v>
      </c>
      <c r="O174" s="77"/>
      <c r="P174" s="206">
        <f>O174*H174</f>
        <v>0</v>
      </c>
      <c r="Q174" s="206">
        <v>2.4289999999999998</v>
      </c>
      <c r="R174" s="206">
        <f>Q174*H174</f>
        <v>2.6208909999999999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180</v>
      </c>
      <c r="AT174" s="208" t="s">
        <v>176</v>
      </c>
      <c r="AU174" s="208" t="s">
        <v>89</v>
      </c>
      <c r="AY174" s="19" t="s">
        <v>145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9" t="s">
        <v>87</v>
      </c>
      <c r="BK174" s="209">
        <f>ROUND(I174*H174,2)</f>
        <v>0</v>
      </c>
      <c r="BL174" s="19" t="s">
        <v>153</v>
      </c>
      <c r="BM174" s="208" t="s">
        <v>545</v>
      </c>
    </row>
    <row r="175" s="13" customFormat="1">
      <c r="A175" s="13"/>
      <c r="B175" s="214"/>
      <c r="C175" s="13"/>
      <c r="D175" s="210" t="s">
        <v>157</v>
      </c>
      <c r="E175" s="215" t="s">
        <v>1</v>
      </c>
      <c r="F175" s="216" t="s">
        <v>546</v>
      </c>
      <c r="G175" s="13"/>
      <c r="H175" s="217">
        <v>1.079</v>
      </c>
      <c r="I175" s="218"/>
      <c r="J175" s="13"/>
      <c r="K175" s="13"/>
      <c r="L175" s="214"/>
      <c r="M175" s="219"/>
      <c r="N175" s="220"/>
      <c r="O175" s="220"/>
      <c r="P175" s="220"/>
      <c r="Q175" s="220"/>
      <c r="R175" s="220"/>
      <c r="S175" s="220"/>
      <c r="T175" s="22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15" t="s">
        <v>157</v>
      </c>
      <c r="AU175" s="215" t="s">
        <v>89</v>
      </c>
      <c r="AV175" s="13" t="s">
        <v>89</v>
      </c>
      <c r="AW175" s="13" t="s">
        <v>36</v>
      </c>
      <c r="AX175" s="13" t="s">
        <v>87</v>
      </c>
      <c r="AY175" s="215" t="s">
        <v>145</v>
      </c>
    </row>
    <row r="176" s="2" customFormat="1" ht="14.4" customHeight="1">
      <c r="A176" s="38"/>
      <c r="B176" s="196"/>
      <c r="C176" s="197" t="s">
        <v>255</v>
      </c>
      <c r="D176" s="197" t="s">
        <v>148</v>
      </c>
      <c r="E176" s="198" t="s">
        <v>361</v>
      </c>
      <c r="F176" s="199" t="s">
        <v>362</v>
      </c>
      <c r="G176" s="200" t="s">
        <v>161</v>
      </c>
      <c r="H176" s="201">
        <v>8.375</v>
      </c>
      <c r="I176" s="202"/>
      <c r="J176" s="203">
        <f>ROUND(I176*H176,2)</f>
        <v>0</v>
      </c>
      <c r="K176" s="199" t="s">
        <v>311</v>
      </c>
      <c r="L176" s="39"/>
      <c r="M176" s="204" t="s">
        <v>1</v>
      </c>
      <c r="N176" s="205" t="s">
        <v>44</v>
      </c>
      <c r="O176" s="77"/>
      <c r="P176" s="206">
        <f>O176*H176</f>
        <v>0</v>
      </c>
      <c r="Q176" s="206">
        <v>2.5262500000000001</v>
      </c>
      <c r="R176" s="206">
        <f>Q176*H176</f>
        <v>21.157343750000003</v>
      </c>
      <c r="S176" s="206">
        <v>0</v>
      </c>
      <c r="T176" s="20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153</v>
      </c>
      <c r="AT176" s="208" t="s">
        <v>148</v>
      </c>
      <c r="AU176" s="208" t="s">
        <v>89</v>
      </c>
      <c r="AY176" s="19" t="s">
        <v>145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9" t="s">
        <v>87</v>
      </c>
      <c r="BK176" s="209">
        <f>ROUND(I176*H176,2)</f>
        <v>0</v>
      </c>
      <c r="BL176" s="19" t="s">
        <v>153</v>
      </c>
      <c r="BM176" s="208" t="s">
        <v>547</v>
      </c>
    </row>
    <row r="177" s="13" customFormat="1">
      <c r="A177" s="13"/>
      <c r="B177" s="214"/>
      <c r="C177" s="13"/>
      <c r="D177" s="210" t="s">
        <v>157</v>
      </c>
      <c r="E177" s="215" t="s">
        <v>1</v>
      </c>
      <c r="F177" s="216" t="s">
        <v>548</v>
      </c>
      <c r="G177" s="13"/>
      <c r="H177" s="217">
        <v>4.0289999999999999</v>
      </c>
      <c r="I177" s="218"/>
      <c r="J177" s="13"/>
      <c r="K177" s="13"/>
      <c r="L177" s="214"/>
      <c r="M177" s="219"/>
      <c r="N177" s="220"/>
      <c r="O177" s="220"/>
      <c r="P177" s="220"/>
      <c r="Q177" s="220"/>
      <c r="R177" s="220"/>
      <c r="S177" s="220"/>
      <c r="T177" s="22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15" t="s">
        <v>157</v>
      </c>
      <c r="AU177" s="215" t="s">
        <v>89</v>
      </c>
      <c r="AV177" s="13" t="s">
        <v>89</v>
      </c>
      <c r="AW177" s="13" t="s">
        <v>36</v>
      </c>
      <c r="AX177" s="13" t="s">
        <v>79</v>
      </c>
      <c r="AY177" s="215" t="s">
        <v>145</v>
      </c>
    </row>
    <row r="178" s="13" customFormat="1">
      <c r="A178" s="13"/>
      <c r="B178" s="214"/>
      <c r="C178" s="13"/>
      <c r="D178" s="210" t="s">
        <v>157</v>
      </c>
      <c r="E178" s="215" t="s">
        <v>1</v>
      </c>
      <c r="F178" s="216" t="s">
        <v>549</v>
      </c>
      <c r="G178" s="13"/>
      <c r="H178" s="217">
        <v>4.3460000000000001</v>
      </c>
      <c r="I178" s="218"/>
      <c r="J178" s="13"/>
      <c r="K178" s="13"/>
      <c r="L178" s="214"/>
      <c r="M178" s="219"/>
      <c r="N178" s="220"/>
      <c r="O178" s="220"/>
      <c r="P178" s="220"/>
      <c r="Q178" s="220"/>
      <c r="R178" s="220"/>
      <c r="S178" s="220"/>
      <c r="T178" s="22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15" t="s">
        <v>157</v>
      </c>
      <c r="AU178" s="215" t="s">
        <v>89</v>
      </c>
      <c r="AV178" s="13" t="s">
        <v>89</v>
      </c>
      <c r="AW178" s="13" t="s">
        <v>36</v>
      </c>
      <c r="AX178" s="13" t="s">
        <v>79</v>
      </c>
      <c r="AY178" s="215" t="s">
        <v>145</v>
      </c>
    </row>
    <row r="179" s="15" customFormat="1">
      <c r="A179" s="15"/>
      <c r="B179" s="229"/>
      <c r="C179" s="15"/>
      <c r="D179" s="210" t="s">
        <v>157</v>
      </c>
      <c r="E179" s="230" t="s">
        <v>1</v>
      </c>
      <c r="F179" s="231" t="s">
        <v>171</v>
      </c>
      <c r="G179" s="15"/>
      <c r="H179" s="232">
        <v>8.375</v>
      </c>
      <c r="I179" s="233"/>
      <c r="J179" s="15"/>
      <c r="K179" s="15"/>
      <c r="L179" s="229"/>
      <c r="M179" s="234"/>
      <c r="N179" s="235"/>
      <c r="O179" s="235"/>
      <c r="P179" s="235"/>
      <c r="Q179" s="235"/>
      <c r="R179" s="235"/>
      <c r="S179" s="235"/>
      <c r="T179" s="23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30" t="s">
        <v>157</v>
      </c>
      <c r="AU179" s="230" t="s">
        <v>89</v>
      </c>
      <c r="AV179" s="15" t="s">
        <v>153</v>
      </c>
      <c r="AW179" s="15" t="s">
        <v>36</v>
      </c>
      <c r="AX179" s="15" t="s">
        <v>87</v>
      </c>
      <c r="AY179" s="230" t="s">
        <v>145</v>
      </c>
    </row>
    <row r="180" s="2" customFormat="1" ht="14.4" customHeight="1">
      <c r="A180" s="38"/>
      <c r="B180" s="196"/>
      <c r="C180" s="197" t="s">
        <v>260</v>
      </c>
      <c r="D180" s="197" t="s">
        <v>148</v>
      </c>
      <c r="E180" s="198" t="s">
        <v>366</v>
      </c>
      <c r="F180" s="199" t="s">
        <v>367</v>
      </c>
      <c r="G180" s="200" t="s">
        <v>349</v>
      </c>
      <c r="H180" s="201">
        <v>24.393000000000001</v>
      </c>
      <c r="I180" s="202"/>
      <c r="J180" s="203">
        <f>ROUND(I180*H180,2)</f>
        <v>0</v>
      </c>
      <c r="K180" s="199" t="s">
        <v>311</v>
      </c>
      <c r="L180" s="39"/>
      <c r="M180" s="204" t="s">
        <v>1</v>
      </c>
      <c r="N180" s="205" t="s">
        <v>44</v>
      </c>
      <c r="O180" s="77"/>
      <c r="P180" s="206">
        <f>O180*H180</f>
        <v>0</v>
      </c>
      <c r="Q180" s="206">
        <v>0.0014400000000000001</v>
      </c>
      <c r="R180" s="206">
        <f>Q180*H180</f>
        <v>0.035125920000000005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153</v>
      </c>
      <c r="AT180" s="208" t="s">
        <v>148</v>
      </c>
      <c r="AU180" s="208" t="s">
        <v>89</v>
      </c>
      <c r="AY180" s="19" t="s">
        <v>145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9" t="s">
        <v>87</v>
      </c>
      <c r="BK180" s="209">
        <f>ROUND(I180*H180,2)</f>
        <v>0</v>
      </c>
      <c r="BL180" s="19" t="s">
        <v>153</v>
      </c>
      <c r="BM180" s="208" t="s">
        <v>550</v>
      </c>
    </row>
    <row r="181" s="13" customFormat="1">
      <c r="A181" s="13"/>
      <c r="B181" s="214"/>
      <c r="C181" s="13"/>
      <c r="D181" s="210" t="s">
        <v>157</v>
      </c>
      <c r="E181" s="215" t="s">
        <v>1</v>
      </c>
      <c r="F181" s="216" t="s">
        <v>551</v>
      </c>
      <c r="G181" s="13"/>
      <c r="H181" s="217">
        <v>2.9249999999999998</v>
      </c>
      <c r="I181" s="218"/>
      <c r="J181" s="13"/>
      <c r="K181" s="13"/>
      <c r="L181" s="214"/>
      <c r="M181" s="219"/>
      <c r="N181" s="220"/>
      <c r="O181" s="220"/>
      <c r="P181" s="220"/>
      <c r="Q181" s="220"/>
      <c r="R181" s="220"/>
      <c r="S181" s="220"/>
      <c r="T181" s="22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5" t="s">
        <v>157</v>
      </c>
      <c r="AU181" s="215" t="s">
        <v>89</v>
      </c>
      <c r="AV181" s="13" t="s">
        <v>89</v>
      </c>
      <c r="AW181" s="13" t="s">
        <v>36</v>
      </c>
      <c r="AX181" s="13" t="s">
        <v>79</v>
      </c>
      <c r="AY181" s="215" t="s">
        <v>145</v>
      </c>
    </row>
    <row r="182" s="13" customFormat="1">
      <c r="A182" s="13"/>
      <c r="B182" s="214"/>
      <c r="C182" s="13"/>
      <c r="D182" s="210" t="s">
        <v>157</v>
      </c>
      <c r="E182" s="215" t="s">
        <v>1</v>
      </c>
      <c r="F182" s="216" t="s">
        <v>552</v>
      </c>
      <c r="G182" s="13"/>
      <c r="H182" s="217">
        <v>3.6899999999999999</v>
      </c>
      <c r="I182" s="218"/>
      <c r="J182" s="13"/>
      <c r="K182" s="13"/>
      <c r="L182" s="214"/>
      <c r="M182" s="219"/>
      <c r="N182" s="220"/>
      <c r="O182" s="220"/>
      <c r="P182" s="220"/>
      <c r="Q182" s="220"/>
      <c r="R182" s="220"/>
      <c r="S182" s="220"/>
      <c r="T182" s="22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15" t="s">
        <v>157</v>
      </c>
      <c r="AU182" s="215" t="s">
        <v>89</v>
      </c>
      <c r="AV182" s="13" t="s">
        <v>89</v>
      </c>
      <c r="AW182" s="13" t="s">
        <v>36</v>
      </c>
      <c r="AX182" s="13" t="s">
        <v>79</v>
      </c>
      <c r="AY182" s="215" t="s">
        <v>145</v>
      </c>
    </row>
    <row r="183" s="13" customFormat="1">
      <c r="A183" s="13"/>
      <c r="B183" s="214"/>
      <c r="C183" s="13"/>
      <c r="D183" s="210" t="s">
        <v>157</v>
      </c>
      <c r="E183" s="215" t="s">
        <v>1</v>
      </c>
      <c r="F183" s="216" t="s">
        <v>553</v>
      </c>
      <c r="G183" s="13"/>
      <c r="H183" s="217">
        <v>2.3940000000000001</v>
      </c>
      <c r="I183" s="218"/>
      <c r="J183" s="13"/>
      <c r="K183" s="13"/>
      <c r="L183" s="214"/>
      <c r="M183" s="219"/>
      <c r="N183" s="220"/>
      <c r="O183" s="220"/>
      <c r="P183" s="220"/>
      <c r="Q183" s="220"/>
      <c r="R183" s="220"/>
      <c r="S183" s="220"/>
      <c r="T183" s="22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5" t="s">
        <v>157</v>
      </c>
      <c r="AU183" s="215" t="s">
        <v>89</v>
      </c>
      <c r="AV183" s="13" t="s">
        <v>89</v>
      </c>
      <c r="AW183" s="13" t="s">
        <v>36</v>
      </c>
      <c r="AX183" s="13" t="s">
        <v>79</v>
      </c>
      <c r="AY183" s="215" t="s">
        <v>145</v>
      </c>
    </row>
    <row r="184" s="13" customFormat="1">
      <c r="A184" s="13"/>
      <c r="B184" s="214"/>
      <c r="C184" s="13"/>
      <c r="D184" s="210" t="s">
        <v>157</v>
      </c>
      <c r="E184" s="215" t="s">
        <v>1</v>
      </c>
      <c r="F184" s="216" t="s">
        <v>554</v>
      </c>
      <c r="G184" s="13"/>
      <c r="H184" s="217">
        <v>15.384</v>
      </c>
      <c r="I184" s="218"/>
      <c r="J184" s="13"/>
      <c r="K184" s="13"/>
      <c r="L184" s="214"/>
      <c r="M184" s="219"/>
      <c r="N184" s="220"/>
      <c r="O184" s="220"/>
      <c r="P184" s="220"/>
      <c r="Q184" s="220"/>
      <c r="R184" s="220"/>
      <c r="S184" s="220"/>
      <c r="T184" s="22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5" t="s">
        <v>157</v>
      </c>
      <c r="AU184" s="215" t="s">
        <v>89</v>
      </c>
      <c r="AV184" s="13" t="s">
        <v>89</v>
      </c>
      <c r="AW184" s="13" t="s">
        <v>36</v>
      </c>
      <c r="AX184" s="13" t="s">
        <v>79</v>
      </c>
      <c r="AY184" s="215" t="s">
        <v>145</v>
      </c>
    </row>
    <row r="185" s="15" customFormat="1">
      <c r="A185" s="15"/>
      <c r="B185" s="229"/>
      <c r="C185" s="15"/>
      <c r="D185" s="210" t="s">
        <v>157</v>
      </c>
      <c r="E185" s="230" t="s">
        <v>1</v>
      </c>
      <c r="F185" s="231" t="s">
        <v>171</v>
      </c>
      <c r="G185" s="15"/>
      <c r="H185" s="232">
        <v>24.393000000000001</v>
      </c>
      <c r="I185" s="233"/>
      <c r="J185" s="15"/>
      <c r="K185" s="15"/>
      <c r="L185" s="229"/>
      <c r="M185" s="234"/>
      <c r="N185" s="235"/>
      <c r="O185" s="235"/>
      <c r="P185" s="235"/>
      <c r="Q185" s="235"/>
      <c r="R185" s="235"/>
      <c r="S185" s="235"/>
      <c r="T185" s="23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30" t="s">
        <v>157</v>
      </c>
      <c r="AU185" s="230" t="s">
        <v>89</v>
      </c>
      <c r="AV185" s="15" t="s">
        <v>153</v>
      </c>
      <c r="AW185" s="15" t="s">
        <v>36</v>
      </c>
      <c r="AX185" s="15" t="s">
        <v>87</v>
      </c>
      <c r="AY185" s="230" t="s">
        <v>145</v>
      </c>
    </row>
    <row r="186" s="2" customFormat="1" ht="14.4" customHeight="1">
      <c r="A186" s="38"/>
      <c r="B186" s="196"/>
      <c r="C186" s="197" t="s">
        <v>7</v>
      </c>
      <c r="D186" s="197" t="s">
        <v>148</v>
      </c>
      <c r="E186" s="198" t="s">
        <v>370</v>
      </c>
      <c r="F186" s="199" t="s">
        <v>371</v>
      </c>
      <c r="G186" s="200" t="s">
        <v>349</v>
      </c>
      <c r="H186" s="201">
        <v>24.393000000000001</v>
      </c>
      <c r="I186" s="202"/>
      <c r="J186" s="203">
        <f>ROUND(I186*H186,2)</f>
        <v>0</v>
      </c>
      <c r="K186" s="199" t="s">
        <v>311</v>
      </c>
      <c r="L186" s="39"/>
      <c r="M186" s="204" t="s">
        <v>1</v>
      </c>
      <c r="N186" s="205" t="s">
        <v>44</v>
      </c>
      <c r="O186" s="77"/>
      <c r="P186" s="206">
        <f>O186*H186</f>
        <v>0</v>
      </c>
      <c r="Q186" s="206">
        <v>4.0000000000000003E-05</v>
      </c>
      <c r="R186" s="206">
        <f>Q186*H186</f>
        <v>0.00097572000000000012</v>
      </c>
      <c r="S186" s="206">
        <v>0</v>
      </c>
      <c r="T186" s="20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8" t="s">
        <v>153</v>
      </c>
      <c r="AT186" s="208" t="s">
        <v>148</v>
      </c>
      <c r="AU186" s="208" t="s">
        <v>89</v>
      </c>
      <c r="AY186" s="19" t="s">
        <v>145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9" t="s">
        <v>87</v>
      </c>
      <c r="BK186" s="209">
        <f>ROUND(I186*H186,2)</f>
        <v>0</v>
      </c>
      <c r="BL186" s="19" t="s">
        <v>153</v>
      </c>
      <c r="BM186" s="208" t="s">
        <v>555</v>
      </c>
    </row>
    <row r="187" s="13" customFormat="1">
      <c r="A187" s="13"/>
      <c r="B187" s="214"/>
      <c r="C187" s="13"/>
      <c r="D187" s="210" t="s">
        <v>157</v>
      </c>
      <c r="E187" s="215" t="s">
        <v>1</v>
      </c>
      <c r="F187" s="216" t="s">
        <v>551</v>
      </c>
      <c r="G187" s="13"/>
      <c r="H187" s="217">
        <v>2.9249999999999998</v>
      </c>
      <c r="I187" s="218"/>
      <c r="J187" s="13"/>
      <c r="K187" s="13"/>
      <c r="L187" s="214"/>
      <c r="M187" s="219"/>
      <c r="N187" s="220"/>
      <c r="O187" s="220"/>
      <c r="P187" s="220"/>
      <c r="Q187" s="220"/>
      <c r="R187" s="220"/>
      <c r="S187" s="220"/>
      <c r="T187" s="22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15" t="s">
        <v>157</v>
      </c>
      <c r="AU187" s="215" t="s">
        <v>89</v>
      </c>
      <c r="AV187" s="13" t="s">
        <v>89</v>
      </c>
      <c r="AW187" s="13" t="s">
        <v>36</v>
      </c>
      <c r="AX187" s="13" t="s">
        <v>79</v>
      </c>
      <c r="AY187" s="215" t="s">
        <v>145</v>
      </c>
    </row>
    <row r="188" s="13" customFormat="1">
      <c r="A188" s="13"/>
      <c r="B188" s="214"/>
      <c r="C188" s="13"/>
      <c r="D188" s="210" t="s">
        <v>157</v>
      </c>
      <c r="E188" s="215" t="s">
        <v>1</v>
      </c>
      <c r="F188" s="216" t="s">
        <v>552</v>
      </c>
      <c r="G188" s="13"/>
      <c r="H188" s="217">
        <v>3.6899999999999999</v>
      </c>
      <c r="I188" s="218"/>
      <c r="J188" s="13"/>
      <c r="K188" s="13"/>
      <c r="L188" s="214"/>
      <c r="M188" s="219"/>
      <c r="N188" s="220"/>
      <c r="O188" s="220"/>
      <c r="P188" s="220"/>
      <c r="Q188" s="220"/>
      <c r="R188" s="220"/>
      <c r="S188" s="220"/>
      <c r="T188" s="22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5" t="s">
        <v>157</v>
      </c>
      <c r="AU188" s="215" t="s">
        <v>89</v>
      </c>
      <c r="AV188" s="13" t="s">
        <v>89</v>
      </c>
      <c r="AW188" s="13" t="s">
        <v>36</v>
      </c>
      <c r="AX188" s="13" t="s">
        <v>79</v>
      </c>
      <c r="AY188" s="215" t="s">
        <v>145</v>
      </c>
    </row>
    <row r="189" s="13" customFormat="1">
      <c r="A189" s="13"/>
      <c r="B189" s="214"/>
      <c r="C189" s="13"/>
      <c r="D189" s="210" t="s">
        <v>157</v>
      </c>
      <c r="E189" s="215" t="s">
        <v>1</v>
      </c>
      <c r="F189" s="216" t="s">
        <v>553</v>
      </c>
      <c r="G189" s="13"/>
      <c r="H189" s="217">
        <v>2.3940000000000001</v>
      </c>
      <c r="I189" s="218"/>
      <c r="J189" s="13"/>
      <c r="K189" s="13"/>
      <c r="L189" s="214"/>
      <c r="M189" s="219"/>
      <c r="N189" s="220"/>
      <c r="O189" s="220"/>
      <c r="P189" s="220"/>
      <c r="Q189" s="220"/>
      <c r="R189" s="220"/>
      <c r="S189" s="220"/>
      <c r="T189" s="22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15" t="s">
        <v>157</v>
      </c>
      <c r="AU189" s="215" t="s">
        <v>89</v>
      </c>
      <c r="AV189" s="13" t="s">
        <v>89</v>
      </c>
      <c r="AW189" s="13" t="s">
        <v>36</v>
      </c>
      <c r="AX189" s="13" t="s">
        <v>79</v>
      </c>
      <c r="AY189" s="215" t="s">
        <v>145</v>
      </c>
    </row>
    <row r="190" s="13" customFormat="1">
      <c r="A190" s="13"/>
      <c r="B190" s="214"/>
      <c r="C190" s="13"/>
      <c r="D190" s="210" t="s">
        <v>157</v>
      </c>
      <c r="E190" s="215" t="s">
        <v>1</v>
      </c>
      <c r="F190" s="216" t="s">
        <v>554</v>
      </c>
      <c r="G190" s="13"/>
      <c r="H190" s="217">
        <v>15.384</v>
      </c>
      <c r="I190" s="218"/>
      <c r="J190" s="13"/>
      <c r="K190" s="13"/>
      <c r="L190" s="214"/>
      <c r="M190" s="219"/>
      <c r="N190" s="220"/>
      <c r="O190" s="220"/>
      <c r="P190" s="220"/>
      <c r="Q190" s="220"/>
      <c r="R190" s="220"/>
      <c r="S190" s="220"/>
      <c r="T190" s="22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157</v>
      </c>
      <c r="AU190" s="215" t="s">
        <v>89</v>
      </c>
      <c r="AV190" s="13" t="s">
        <v>89</v>
      </c>
      <c r="AW190" s="13" t="s">
        <v>36</v>
      </c>
      <c r="AX190" s="13" t="s">
        <v>79</v>
      </c>
      <c r="AY190" s="215" t="s">
        <v>145</v>
      </c>
    </row>
    <row r="191" s="15" customFormat="1">
      <c r="A191" s="15"/>
      <c r="B191" s="229"/>
      <c r="C191" s="15"/>
      <c r="D191" s="210" t="s">
        <v>157</v>
      </c>
      <c r="E191" s="230" t="s">
        <v>1</v>
      </c>
      <c r="F191" s="231" t="s">
        <v>171</v>
      </c>
      <c r="G191" s="15"/>
      <c r="H191" s="232">
        <v>24.393000000000001</v>
      </c>
      <c r="I191" s="233"/>
      <c r="J191" s="15"/>
      <c r="K191" s="15"/>
      <c r="L191" s="229"/>
      <c r="M191" s="234"/>
      <c r="N191" s="235"/>
      <c r="O191" s="235"/>
      <c r="P191" s="235"/>
      <c r="Q191" s="235"/>
      <c r="R191" s="235"/>
      <c r="S191" s="235"/>
      <c r="T191" s="23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30" t="s">
        <v>157</v>
      </c>
      <c r="AU191" s="230" t="s">
        <v>89</v>
      </c>
      <c r="AV191" s="15" t="s">
        <v>153</v>
      </c>
      <c r="AW191" s="15" t="s">
        <v>36</v>
      </c>
      <c r="AX191" s="15" t="s">
        <v>87</v>
      </c>
      <c r="AY191" s="230" t="s">
        <v>145</v>
      </c>
    </row>
    <row r="192" s="2" customFormat="1" ht="24.15" customHeight="1">
      <c r="A192" s="38"/>
      <c r="B192" s="196"/>
      <c r="C192" s="197" t="s">
        <v>274</v>
      </c>
      <c r="D192" s="197" t="s">
        <v>148</v>
      </c>
      <c r="E192" s="198" t="s">
        <v>374</v>
      </c>
      <c r="F192" s="199" t="s">
        <v>375</v>
      </c>
      <c r="G192" s="200" t="s">
        <v>179</v>
      </c>
      <c r="H192" s="201">
        <v>0.20499999999999999</v>
      </c>
      <c r="I192" s="202"/>
      <c r="J192" s="203">
        <f>ROUND(I192*H192,2)</f>
        <v>0</v>
      </c>
      <c r="K192" s="199" t="s">
        <v>311</v>
      </c>
      <c r="L192" s="39"/>
      <c r="M192" s="204" t="s">
        <v>1</v>
      </c>
      <c r="N192" s="205" t="s">
        <v>44</v>
      </c>
      <c r="O192" s="77"/>
      <c r="P192" s="206">
        <f>O192*H192</f>
        <v>0</v>
      </c>
      <c r="Q192" s="206">
        <v>1.0597399999999999</v>
      </c>
      <c r="R192" s="206">
        <f>Q192*H192</f>
        <v>0.21724669999999996</v>
      </c>
      <c r="S192" s="206">
        <v>0</v>
      </c>
      <c r="T192" s="20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8" t="s">
        <v>153</v>
      </c>
      <c r="AT192" s="208" t="s">
        <v>148</v>
      </c>
      <c r="AU192" s="208" t="s">
        <v>89</v>
      </c>
      <c r="AY192" s="19" t="s">
        <v>145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9" t="s">
        <v>87</v>
      </c>
      <c r="BK192" s="209">
        <f>ROUND(I192*H192,2)</f>
        <v>0</v>
      </c>
      <c r="BL192" s="19" t="s">
        <v>153</v>
      </c>
      <c r="BM192" s="208" t="s">
        <v>556</v>
      </c>
    </row>
    <row r="193" s="13" customFormat="1">
      <c r="A193" s="13"/>
      <c r="B193" s="214"/>
      <c r="C193" s="13"/>
      <c r="D193" s="210" t="s">
        <v>157</v>
      </c>
      <c r="E193" s="215" t="s">
        <v>1</v>
      </c>
      <c r="F193" s="216" t="s">
        <v>557</v>
      </c>
      <c r="G193" s="13"/>
      <c r="H193" s="217">
        <v>0.20499999999999999</v>
      </c>
      <c r="I193" s="218"/>
      <c r="J193" s="13"/>
      <c r="K193" s="13"/>
      <c r="L193" s="214"/>
      <c r="M193" s="219"/>
      <c r="N193" s="220"/>
      <c r="O193" s="220"/>
      <c r="P193" s="220"/>
      <c r="Q193" s="220"/>
      <c r="R193" s="220"/>
      <c r="S193" s="220"/>
      <c r="T193" s="22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15" t="s">
        <v>157</v>
      </c>
      <c r="AU193" s="215" t="s">
        <v>89</v>
      </c>
      <c r="AV193" s="13" t="s">
        <v>89</v>
      </c>
      <c r="AW193" s="13" t="s">
        <v>36</v>
      </c>
      <c r="AX193" s="13" t="s">
        <v>87</v>
      </c>
      <c r="AY193" s="215" t="s">
        <v>145</v>
      </c>
    </row>
    <row r="194" s="12" customFormat="1" ht="22.8" customHeight="1">
      <c r="A194" s="12"/>
      <c r="B194" s="183"/>
      <c r="C194" s="12"/>
      <c r="D194" s="184" t="s">
        <v>78</v>
      </c>
      <c r="E194" s="194" t="s">
        <v>172</v>
      </c>
      <c r="F194" s="194" t="s">
        <v>378</v>
      </c>
      <c r="G194" s="12"/>
      <c r="H194" s="12"/>
      <c r="I194" s="186"/>
      <c r="J194" s="195">
        <f>BK194</f>
        <v>0</v>
      </c>
      <c r="K194" s="12"/>
      <c r="L194" s="183"/>
      <c r="M194" s="188"/>
      <c r="N194" s="189"/>
      <c r="O194" s="189"/>
      <c r="P194" s="190">
        <f>SUM(P195:P215)</f>
        <v>0</v>
      </c>
      <c r="Q194" s="189"/>
      <c r="R194" s="190">
        <f>SUM(R195:R215)</f>
        <v>17.250005349999999</v>
      </c>
      <c r="S194" s="189"/>
      <c r="T194" s="191">
        <f>SUM(T195:T215)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84" t="s">
        <v>87</v>
      </c>
      <c r="AT194" s="192" t="s">
        <v>78</v>
      </c>
      <c r="AU194" s="192" t="s">
        <v>87</v>
      </c>
      <c r="AY194" s="184" t="s">
        <v>145</v>
      </c>
      <c r="BK194" s="193">
        <f>SUM(BK195:BK215)</f>
        <v>0</v>
      </c>
    </row>
    <row r="195" s="2" customFormat="1" ht="24.15" customHeight="1">
      <c r="A195" s="38"/>
      <c r="B195" s="196"/>
      <c r="C195" s="197" t="s">
        <v>278</v>
      </c>
      <c r="D195" s="197" t="s">
        <v>148</v>
      </c>
      <c r="E195" s="198" t="s">
        <v>558</v>
      </c>
      <c r="F195" s="199" t="s">
        <v>559</v>
      </c>
      <c r="G195" s="200" t="s">
        <v>161</v>
      </c>
      <c r="H195" s="201">
        <v>2.1739999999999999</v>
      </c>
      <c r="I195" s="202"/>
      <c r="J195" s="203">
        <f>ROUND(I195*H195,2)</f>
        <v>0</v>
      </c>
      <c r="K195" s="199" t="s">
        <v>311</v>
      </c>
      <c r="L195" s="39"/>
      <c r="M195" s="204" t="s">
        <v>1</v>
      </c>
      <c r="N195" s="205" t="s">
        <v>44</v>
      </c>
      <c r="O195" s="77"/>
      <c r="P195" s="206">
        <f>O195*H195</f>
        <v>0</v>
      </c>
      <c r="Q195" s="206">
        <v>0.080149999999999999</v>
      </c>
      <c r="R195" s="206">
        <f>Q195*H195</f>
        <v>0.17424609999999999</v>
      </c>
      <c r="S195" s="206">
        <v>0</v>
      </c>
      <c r="T195" s="20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8" t="s">
        <v>153</v>
      </c>
      <c r="AT195" s="208" t="s">
        <v>148</v>
      </c>
      <c r="AU195" s="208" t="s">
        <v>89</v>
      </c>
      <c r="AY195" s="19" t="s">
        <v>145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9" t="s">
        <v>87</v>
      </c>
      <c r="BK195" s="209">
        <f>ROUND(I195*H195,2)</f>
        <v>0</v>
      </c>
      <c r="BL195" s="19" t="s">
        <v>153</v>
      </c>
      <c r="BM195" s="208" t="s">
        <v>560</v>
      </c>
    </row>
    <row r="196" s="13" customFormat="1">
      <c r="A196" s="13"/>
      <c r="B196" s="214"/>
      <c r="C196" s="13"/>
      <c r="D196" s="210" t="s">
        <v>157</v>
      </c>
      <c r="E196" s="215" t="s">
        <v>1</v>
      </c>
      <c r="F196" s="216" t="s">
        <v>561</v>
      </c>
      <c r="G196" s="13"/>
      <c r="H196" s="217">
        <v>2.1739999999999999</v>
      </c>
      <c r="I196" s="218"/>
      <c r="J196" s="13"/>
      <c r="K196" s="13"/>
      <c r="L196" s="214"/>
      <c r="M196" s="219"/>
      <c r="N196" s="220"/>
      <c r="O196" s="220"/>
      <c r="P196" s="220"/>
      <c r="Q196" s="220"/>
      <c r="R196" s="220"/>
      <c r="S196" s="220"/>
      <c r="T196" s="22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15" t="s">
        <v>157</v>
      </c>
      <c r="AU196" s="215" t="s">
        <v>89</v>
      </c>
      <c r="AV196" s="13" t="s">
        <v>89</v>
      </c>
      <c r="AW196" s="13" t="s">
        <v>36</v>
      </c>
      <c r="AX196" s="13" t="s">
        <v>87</v>
      </c>
      <c r="AY196" s="215" t="s">
        <v>145</v>
      </c>
    </row>
    <row r="197" s="2" customFormat="1" ht="14.4" customHeight="1">
      <c r="A197" s="38"/>
      <c r="B197" s="196"/>
      <c r="C197" s="197" t="s">
        <v>283</v>
      </c>
      <c r="D197" s="197" t="s">
        <v>148</v>
      </c>
      <c r="E197" s="198" t="s">
        <v>562</v>
      </c>
      <c r="F197" s="199" t="s">
        <v>563</v>
      </c>
      <c r="G197" s="200" t="s">
        <v>161</v>
      </c>
      <c r="H197" s="201">
        <v>2.3610000000000002</v>
      </c>
      <c r="I197" s="202"/>
      <c r="J197" s="203">
        <f>ROUND(I197*H197,2)</f>
        <v>0</v>
      </c>
      <c r="K197" s="199" t="s">
        <v>311</v>
      </c>
      <c r="L197" s="39"/>
      <c r="M197" s="204" t="s">
        <v>1</v>
      </c>
      <c r="N197" s="205" t="s">
        <v>44</v>
      </c>
      <c r="O197" s="77"/>
      <c r="P197" s="206">
        <f>O197*H197</f>
        <v>0</v>
      </c>
      <c r="Q197" s="206">
        <v>2.4535100000000001</v>
      </c>
      <c r="R197" s="206">
        <f>Q197*H197</f>
        <v>5.7927371100000009</v>
      </c>
      <c r="S197" s="206">
        <v>0</v>
      </c>
      <c r="T197" s="20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8" t="s">
        <v>153</v>
      </c>
      <c r="AT197" s="208" t="s">
        <v>148</v>
      </c>
      <c r="AU197" s="208" t="s">
        <v>89</v>
      </c>
      <c r="AY197" s="19" t="s">
        <v>145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9" t="s">
        <v>87</v>
      </c>
      <c r="BK197" s="209">
        <f>ROUND(I197*H197,2)</f>
        <v>0</v>
      </c>
      <c r="BL197" s="19" t="s">
        <v>153</v>
      </c>
      <c r="BM197" s="208" t="s">
        <v>564</v>
      </c>
    </row>
    <row r="198" s="13" customFormat="1">
      <c r="A198" s="13"/>
      <c r="B198" s="214"/>
      <c r="C198" s="13"/>
      <c r="D198" s="210" t="s">
        <v>157</v>
      </c>
      <c r="E198" s="215" t="s">
        <v>1</v>
      </c>
      <c r="F198" s="216" t="s">
        <v>565</v>
      </c>
      <c r="G198" s="13"/>
      <c r="H198" s="217">
        <v>0.66500000000000004</v>
      </c>
      <c r="I198" s="218"/>
      <c r="J198" s="13"/>
      <c r="K198" s="13"/>
      <c r="L198" s="214"/>
      <c r="M198" s="219"/>
      <c r="N198" s="220"/>
      <c r="O198" s="220"/>
      <c r="P198" s="220"/>
      <c r="Q198" s="220"/>
      <c r="R198" s="220"/>
      <c r="S198" s="220"/>
      <c r="T198" s="22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15" t="s">
        <v>157</v>
      </c>
      <c r="AU198" s="215" t="s">
        <v>89</v>
      </c>
      <c r="AV198" s="13" t="s">
        <v>89</v>
      </c>
      <c r="AW198" s="13" t="s">
        <v>36</v>
      </c>
      <c r="AX198" s="13" t="s">
        <v>79</v>
      </c>
      <c r="AY198" s="215" t="s">
        <v>145</v>
      </c>
    </row>
    <row r="199" s="13" customFormat="1">
      <c r="A199" s="13"/>
      <c r="B199" s="214"/>
      <c r="C199" s="13"/>
      <c r="D199" s="210" t="s">
        <v>157</v>
      </c>
      <c r="E199" s="215" t="s">
        <v>1</v>
      </c>
      <c r="F199" s="216" t="s">
        <v>566</v>
      </c>
      <c r="G199" s="13"/>
      <c r="H199" s="217">
        <v>1.3320000000000001</v>
      </c>
      <c r="I199" s="218"/>
      <c r="J199" s="13"/>
      <c r="K199" s="13"/>
      <c r="L199" s="214"/>
      <c r="M199" s="219"/>
      <c r="N199" s="220"/>
      <c r="O199" s="220"/>
      <c r="P199" s="220"/>
      <c r="Q199" s="220"/>
      <c r="R199" s="220"/>
      <c r="S199" s="220"/>
      <c r="T199" s="22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15" t="s">
        <v>157</v>
      </c>
      <c r="AU199" s="215" t="s">
        <v>89</v>
      </c>
      <c r="AV199" s="13" t="s">
        <v>89</v>
      </c>
      <c r="AW199" s="13" t="s">
        <v>36</v>
      </c>
      <c r="AX199" s="13" t="s">
        <v>79</v>
      </c>
      <c r="AY199" s="215" t="s">
        <v>145</v>
      </c>
    </row>
    <row r="200" s="13" customFormat="1">
      <c r="A200" s="13"/>
      <c r="B200" s="214"/>
      <c r="C200" s="13"/>
      <c r="D200" s="210" t="s">
        <v>157</v>
      </c>
      <c r="E200" s="215" t="s">
        <v>1</v>
      </c>
      <c r="F200" s="216" t="s">
        <v>567</v>
      </c>
      <c r="G200" s="13"/>
      <c r="H200" s="217">
        <v>0.63100000000000001</v>
      </c>
      <c r="I200" s="218"/>
      <c r="J200" s="13"/>
      <c r="K200" s="13"/>
      <c r="L200" s="214"/>
      <c r="M200" s="219"/>
      <c r="N200" s="220"/>
      <c r="O200" s="220"/>
      <c r="P200" s="220"/>
      <c r="Q200" s="220"/>
      <c r="R200" s="220"/>
      <c r="S200" s="220"/>
      <c r="T200" s="22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5" t="s">
        <v>157</v>
      </c>
      <c r="AU200" s="215" t="s">
        <v>89</v>
      </c>
      <c r="AV200" s="13" t="s">
        <v>89</v>
      </c>
      <c r="AW200" s="13" t="s">
        <v>36</v>
      </c>
      <c r="AX200" s="13" t="s">
        <v>79</v>
      </c>
      <c r="AY200" s="215" t="s">
        <v>145</v>
      </c>
    </row>
    <row r="201" s="13" customFormat="1">
      <c r="A201" s="13"/>
      <c r="B201" s="214"/>
      <c r="C201" s="13"/>
      <c r="D201" s="210" t="s">
        <v>157</v>
      </c>
      <c r="E201" s="215" t="s">
        <v>1</v>
      </c>
      <c r="F201" s="216" t="s">
        <v>568</v>
      </c>
      <c r="G201" s="13"/>
      <c r="H201" s="217">
        <v>-0.26700000000000002</v>
      </c>
      <c r="I201" s="218"/>
      <c r="J201" s="13"/>
      <c r="K201" s="13"/>
      <c r="L201" s="214"/>
      <c r="M201" s="219"/>
      <c r="N201" s="220"/>
      <c r="O201" s="220"/>
      <c r="P201" s="220"/>
      <c r="Q201" s="220"/>
      <c r="R201" s="220"/>
      <c r="S201" s="220"/>
      <c r="T201" s="22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15" t="s">
        <v>157</v>
      </c>
      <c r="AU201" s="215" t="s">
        <v>89</v>
      </c>
      <c r="AV201" s="13" t="s">
        <v>89</v>
      </c>
      <c r="AW201" s="13" t="s">
        <v>36</v>
      </c>
      <c r="AX201" s="13" t="s">
        <v>79</v>
      </c>
      <c r="AY201" s="215" t="s">
        <v>145</v>
      </c>
    </row>
    <row r="202" s="15" customFormat="1">
      <c r="A202" s="15"/>
      <c r="B202" s="229"/>
      <c r="C202" s="15"/>
      <c r="D202" s="210" t="s">
        <v>157</v>
      </c>
      <c r="E202" s="230" t="s">
        <v>1</v>
      </c>
      <c r="F202" s="231" t="s">
        <v>171</v>
      </c>
      <c r="G202" s="15"/>
      <c r="H202" s="232">
        <v>2.3610000000000002</v>
      </c>
      <c r="I202" s="233"/>
      <c r="J202" s="15"/>
      <c r="K202" s="15"/>
      <c r="L202" s="229"/>
      <c r="M202" s="234"/>
      <c r="N202" s="235"/>
      <c r="O202" s="235"/>
      <c r="P202" s="235"/>
      <c r="Q202" s="235"/>
      <c r="R202" s="235"/>
      <c r="S202" s="235"/>
      <c r="T202" s="23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30" t="s">
        <v>157</v>
      </c>
      <c r="AU202" s="230" t="s">
        <v>89</v>
      </c>
      <c r="AV202" s="15" t="s">
        <v>153</v>
      </c>
      <c r="AW202" s="15" t="s">
        <v>36</v>
      </c>
      <c r="AX202" s="15" t="s">
        <v>87</v>
      </c>
      <c r="AY202" s="230" t="s">
        <v>145</v>
      </c>
    </row>
    <row r="203" s="2" customFormat="1" ht="24.15" customHeight="1">
      <c r="A203" s="38"/>
      <c r="B203" s="196"/>
      <c r="C203" s="197" t="s">
        <v>288</v>
      </c>
      <c r="D203" s="197" t="s">
        <v>148</v>
      </c>
      <c r="E203" s="198" t="s">
        <v>569</v>
      </c>
      <c r="F203" s="199" t="s">
        <v>570</v>
      </c>
      <c r="G203" s="200" t="s">
        <v>349</v>
      </c>
      <c r="H203" s="201">
        <v>17.352</v>
      </c>
      <c r="I203" s="202"/>
      <c r="J203" s="203">
        <f>ROUND(I203*H203,2)</f>
        <v>0</v>
      </c>
      <c r="K203" s="199" t="s">
        <v>311</v>
      </c>
      <c r="L203" s="39"/>
      <c r="M203" s="204" t="s">
        <v>1</v>
      </c>
      <c r="N203" s="205" t="s">
        <v>44</v>
      </c>
      <c r="O203" s="77"/>
      <c r="P203" s="206">
        <f>O203*H203</f>
        <v>0</v>
      </c>
      <c r="Q203" s="206">
        <v>0.00132</v>
      </c>
      <c r="R203" s="206">
        <f>Q203*H203</f>
        <v>0.02290464</v>
      </c>
      <c r="S203" s="206">
        <v>0</v>
      </c>
      <c r="T203" s="20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8" t="s">
        <v>153</v>
      </c>
      <c r="AT203" s="208" t="s">
        <v>148</v>
      </c>
      <c r="AU203" s="208" t="s">
        <v>89</v>
      </c>
      <c r="AY203" s="19" t="s">
        <v>145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9" t="s">
        <v>87</v>
      </c>
      <c r="BK203" s="209">
        <f>ROUND(I203*H203,2)</f>
        <v>0</v>
      </c>
      <c r="BL203" s="19" t="s">
        <v>153</v>
      </c>
      <c r="BM203" s="208" t="s">
        <v>571</v>
      </c>
    </row>
    <row r="204" s="13" customFormat="1">
      <c r="A204" s="13"/>
      <c r="B204" s="214"/>
      <c r="C204" s="13"/>
      <c r="D204" s="210" t="s">
        <v>157</v>
      </c>
      <c r="E204" s="215" t="s">
        <v>1</v>
      </c>
      <c r="F204" s="216" t="s">
        <v>572</v>
      </c>
      <c r="G204" s="13"/>
      <c r="H204" s="217">
        <v>17.352</v>
      </c>
      <c r="I204" s="218"/>
      <c r="J204" s="13"/>
      <c r="K204" s="13"/>
      <c r="L204" s="214"/>
      <c r="M204" s="219"/>
      <c r="N204" s="220"/>
      <c r="O204" s="220"/>
      <c r="P204" s="220"/>
      <c r="Q204" s="220"/>
      <c r="R204" s="220"/>
      <c r="S204" s="220"/>
      <c r="T204" s="22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5" t="s">
        <v>157</v>
      </c>
      <c r="AU204" s="215" t="s">
        <v>89</v>
      </c>
      <c r="AV204" s="13" t="s">
        <v>89</v>
      </c>
      <c r="AW204" s="13" t="s">
        <v>36</v>
      </c>
      <c r="AX204" s="13" t="s">
        <v>87</v>
      </c>
      <c r="AY204" s="215" t="s">
        <v>145</v>
      </c>
    </row>
    <row r="205" s="2" customFormat="1" ht="24.15" customHeight="1">
      <c r="A205" s="38"/>
      <c r="B205" s="196"/>
      <c r="C205" s="197" t="s">
        <v>420</v>
      </c>
      <c r="D205" s="197" t="s">
        <v>148</v>
      </c>
      <c r="E205" s="198" t="s">
        <v>573</v>
      </c>
      <c r="F205" s="199" t="s">
        <v>574</v>
      </c>
      <c r="G205" s="200" t="s">
        <v>349</v>
      </c>
      <c r="H205" s="201">
        <v>14.214</v>
      </c>
      <c r="I205" s="202"/>
      <c r="J205" s="203">
        <f>ROUND(I205*H205,2)</f>
        <v>0</v>
      </c>
      <c r="K205" s="199" t="s">
        <v>311</v>
      </c>
      <c r="L205" s="39"/>
      <c r="M205" s="204" t="s">
        <v>1</v>
      </c>
      <c r="N205" s="205" t="s">
        <v>44</v>
      </c>
      <c r="O205" s="77"/>
      <c r="P205" s="206">
        <f>O205*H205</f>
        <v>0</v>
      </c>
      <c r="Q205" s="206">
        <v>4.0000000000000003E-05</v>
      </c>
      <c r="R205" s="206">
        <f>Q205*H205</f>
        <v>0.00056856000000000007</v>
      </c>
      <c r="S205" s="206">
        <v>0</v>
      </c>
      <c r="T205" s="20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8" t="s">
        <v>153</v>
      </c>
      <c r="AT205" s="208" t="s">
        <v>148</v>
      </c>
      <c r="AU205" s="208" t="s">
        <v>89</v>
      </c>
      <c r="AY205" s="19" t="s">
        <v>145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9" t="s">
        <v>87</v>
      </c>
      <c r="BK205" s="209">
        <f>ROUND(I205*H205,2)</f>
        <v>0</v>
      </c>
      <c r="BL205" s="19" t="s">
        <v>153</v>
      </c>
      <c r="BM205" s="208" t="s">
        <v>575</v>
      </c>
    </row>
    <row r="206" s="13" customFormat="1">
      <c r="A206" s="13"/>
      <c r="B206" s="214"/>
      <c r="C206" s="13"/>
      <c r="D206" s="210" t="s">
        <v>157</v>
      </c>
      <c r="E206" s="215" t="s">
        <v>1</v>
      </c>
      <c r="F206" s="216" t="s">
        <v>576</v>
      </c>
      <c r="G206" s="13"/>
      <c r="H206" s="217">
        <v>14.214</v>
      </c>
      <c r="I206" s="218"/>
      <c r="J206" s="13"/>
      <c r="K206" s="13"/>
      <c r="L206" s="214"/>
      <c r="M206" s="219"/>
      <c r="N206" s="220"/>
      <c r="O206" s="220"/>
      <c r="P206" s="220"/>
      <c r="Q206" s="220"/>
      <c r="R206" s="220"/>
      <c r="S206" s="220"/>
      <c r="T206" s="22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15" t="s">
        <v>157</v>
      </c>
      <c r="AU206" s="215" t="s">
        <v>89</v>
      </c>
      <c r="AV206" s="13" t="s">
        <v>89</v>
      </c>
      <c r="AW206" s="13" t="s">
        <v>36</v>
      </c>
      <c r="AX206" s="13" t="s">
        <v>87</v>
      </c>
      <c r="AY206" s="215" t="s">
        <v>145</v>
      </c>
    </row>
    <row r="207" s="2" customFormat="1" ht="14.4" customHeight="1">
      <c r="A207" s="38"/>
      <c r="B207" s="196"/>
      <c r="C207" s="197" t="s">
        <v>425</v>
      </c>
      <c r="D207" s="197" t="s">
        <v>148</v>
      </c>
      <c r="E207" s="198" t="s">
        <v>577</v>
      </c>
      <c r="F207" s="199" t="s">
        <v>578</v>
      </c>
      <c r="G207" s="200" t="s">
        <v>179</v>
      </c>
      <c r="H207" s="201">
        <v>0.14399999999999999</v>
      </c>
      <c r="I207" s="202"/>
      <c r="J207" s="203">
        <f>ROUND(I207*H207,2)</f>
        <v>0</v>
      </c>
      <c r="K207" s="199" t="s">
        <v>311</v>
      </c>
      <c r="L207" s="39"/>
      <c r="M207" s="204" t="s">
        <v>1</v>
      </c>
      <c r="N207" s="205" t="s">
        <v>44</v>
      </c>
      <c r="O207" s="77"/>
      <c r="P207" s="206">
        <f>O207*H207</f>
        <v>0</v>
      </c>
      <c r="Q207" s="206">
        <v>1.0763700000000001</v>
      </c>
      <c r="R207" s="206">
        <f>Q207*H207</f>
        <v>0.15499727999999999</v>
      </c>
      <c r="S207" s="206">
        <v>0</v>
      </c>
      <c r="T207" s="20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8" t="s">
        <v>153</v>
      </c>
      <c r="AT207" s="208" t="s">
        <v>148</v>
      </c>
      <c r="AU207" s="208" t="s">
        <v>89</v>
      </c>
      <c r="AY207" s="19" t="s">
        <v>145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9" t="s">
        <v>87</v>
      </c>
      <c r="BK207" s="209">
        <f>ROUND(I207*H207,2)</f>
        <v>0</v>
      </c>
      <c r="BL207" s="19" t="s">
        <v>153</v>
      </c>
      <c r="BM207" s="208" t="s">
        <v>579</v>
      </c>
    </row>
    <row r="208" s="13" customFormat="1">
      <c r="A208" s="13"/>
      <c r="B208" s="214"/>
      <c r="C208" s="13"/>
      <c r="D208" s="210" t="s">
        <v>157</v>
      </c>
      <c r="E208" s="215" t="s">
        <v>1</v>
      </c>
      <c r="F208" s="216" t="s">
        <v>580</v>
      </c>
      <c r="G208" s="13"/>
      <c r="H208" s="217">
        <v>0.14399999999999999</v>
      </c>
      <c r="I208" s="218"/>
      <c r="J208" s="13"/>
      <c r="K208" s="13"/>
      <c r="L208" s="214"/>
      <c r="M208" s="219"/>
      <c r="N208" s="220"/>
      <c r="O208" s="220"/>
      <c r="P208" s="220"/>
      <c r="Q208" s="220"/>
      <c r="R208" s="220"/>
      <c r="S208" s="220"/>
      <c r="T208" s="22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15" t="s">
        <v>157</v>
      </c>
      <c r="AU208" s="215" t="s">
        <v>89</v>
      </c>
      <c r="AV208" s="13" t="s">
        <v>89</v>
      </c>
      <c r="AW208" s="13" t="s">
        <v>36</v>
      </c>
      <c r="AX208" s="13" t="s">
        <v>87</v>
      </c>
      <c r="AY208" s="215" t="s">
        <v>145</v>
      </c>
    </row>
    <row r="209" s="2" customFormat="1" ht="24.15" customHeight="1">
      <c r="A209" s="38"/>
      <c r="B209" s="196"/>
      <c r="C209" s="197" t="s">
        <v>429</v>
      </c>
      <c r="D209" s="197" t="s">
        <v>148</v>
      </c>
      <c r="E209" s="198" t="s">
        <v>581</v>
      </c>
      <c r="F209" s="199" t="s">
        <v>582</v>
      </c>
      <c r="G209" s="200" t="s">
        <v>179</v>
      </c>
      <c r="H209" s="201">
        <v>0.14199999999999999</v>
      </c>
      <c r="I209" s="202"/>
      <c r="J209" s="203">
        <f>ROUND(I209*H209,2)</f>
        <v>0</v>
      </c>
      <c r="K209" s="199" t="s">
        <v>311</v>
      </c>
      <c r="L209" s="39"/>
      <c r="M209" s="204" t="s">
        <v>1</v>
      </c>
      <c r="N209" s="205" t="s">
        <v>44</v>
      </c>
      <c r="O209" s="77"/>
      <c r="P209" s="206">
        <f>O209*H209</f>
        <v>0</v>
      </c>
      <c r="Q209" s="206">
        <v>1.0597300000000001</v>
      </c>
      <c r="R209" s="206">
        <f>Q209*H209</f>
        <v>0.15048165999999999</v>
      </c>
      <c r="S209" s="206">
        <v>0</v>
      </c>
      <c r="T209" s="20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153</v>
      </c>
      <c r="AT209" s="208" t="s">
        <v>148</v>
      </c>
      <c r="AU209" s="208" t="s">
        <v>89</v>
      </c>
      <c r="AY209" s="19" t="s">
        <v>145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9" t="s">
        <v>87</v>
      </c>
      <c r="BK209" s="209">
        <f>ROUND(I209*H209,2)</f>
        <v>0</v>
      </c>
      <c r="BL209" s="19" t="s">
        <v>153</v>
      </c>
      <c r="BM209" s="208" t="s">
        <v>583</v>
      </c>
    </row>
    <row r="210" s="13" customFormat="1">
      <c r="A210" s="13"/>
      <c r="B210" s="214"/>
      <c r="C210" s="13"/>
      <c r="D210" s="210" t="s">
        <v>157</v>
      </c>
      <c r="E210" s="215" t="s">
        <v>1</v>
      </c>
      <c r="F210" s="216" t="s">
        <v>584</v>
      </c>
      <c r="G210" s="13"/>
      <c r="H210" s="217">
        <v>0.14199999999999999</v>
      </c>
      <c r="I210" s="218"/>
      <c r="J210" s="13"/>
      <c r="K210" s="13"/>
      <c r="L210" s="214"/>
      <c r="M210" s="219"/>
      <c r="N210" s="220"/>
      <c r="O210" s="220"/>
      <c r="P210" s="220"/>
      <c r="Q210" s="220"/>
      <c r="R210" s="220"/>
      <c r="S210" s="220"/>
      <c r="T210" s="22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5" t="s">
        <v>157</v>
      </c>
      <c r="AU210" s="215" t="s">
        <v>89</v>
      </c>
      <c r="AV210" s="13" t="s">
        <v>89</v>
      </c>
      <c r="AW210" s="13" t="s">
        <v>36</v>
      </c>
      <c r="AX210" s="13" t="s">
        <v>87</v>
      </c>
      <c r="AY210" s="215" t="s">
        <v>145</v>
      </c>
    </row>
    <row r="211" s="2" customFormat="1" ht="24.15" customHeight="1">
      <c r="A211" s="38"/>
      <c r="B211" s="196"/>
      <c r="C211" s="197" t="s">
        <v>435</v>
      </c>
      <c r="D211" s="197" t="s">
        <v>148</v>
      </c>
      <c r="E211" s="198" t="s">
        <v>379</v>
      </c>
      <c r="F211" s="199" t="s">
        <v>380</v>
      </c>
      <c r="G211" s="200" t="s">
        <v>190</v>
      </c>
      <c r="H211" s="201">
        <v>7</v>
      </c>
      <c r="I211" s="202"/>
      <c r="J211" s="203">
        <f>ROUND(I211*H211,2)</f>
        <v>0</v>
      </c>
      <c r="K211" s="199" t="s">
        <v>311</v>
      </c>
      <c r="L211" s="39"/>
      <c r="M211" s="204" t="s">
        <v>1</v>
      </c>
      <c r="N211" s="205" t="s">
        <v>44</v>
      </c>
      <c r="O211" s="77"/>
      <c r="P211" s="206">
        <f>O211*H211</f>
        <v>0</v>
      </c>
      <c r="Q211" s="206">
        <v>0.14401</v>
      </c>
      <c r="R211" s="206">
        <f>Q211*H211</f>
        <v>1.00807</v>
      </c>
      <c r="S211" s="206">
        <v>0</v>
      </c>
      <c r="T211" s="20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8" t="s">
        <v>153</v>
      </c>
      <c r="AT211" s="208" t="s">
        <v>148</v>
      </c>
      <c r="AU211" s="208" t="s">
        <v>89</v>
      </c>
      <c r="AY211" s="19" t="s">
        <v>145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9" t="s">
        <v>87</v>
      </c>
      <c r="BK211" s="209">
        <f>ROUND(I211*H211,2)</f>
        <v>0</v>
      </c>
      <c r="BL211" s="19" t="s">
        <v>153</v>
      </c>
      <c r="BM211" s="208" t="s">
        <v>585</v>
      </c>
    </row>
    <row r="212" s="13" customFormat="1">
      <c r="A212" s="13"/>
      <c r="B212" s="214"/>
      <c r="C212" s="13"/>
      <c r="D212" s="210" t="s">
        <v>157</v>
      </c>
      <c r="E212" s="215" t="s">
        <v>1</v>
      </c>
      <c r="F212" s="216" t="s">
        <v>194</v>
      </c>
      <c r="G212" s="13"/>
      <c r="H212" s="217">
        <v>7</v>
      </c>
      <c r="I212" s="218"/>
      <c r="J212" s="13"/>
      <c r="K212" s="13"/>
      <c r="L212" s="214"/>
      <c r="M212" s="219"/>
      <c r="N212" s="220"/>
      <c r="O212" s="220"/>
      <c r="P212" s="220"/>
      <c r="Q212" s="220"/>
      <c r="R212" s="220"/>
      <c r="S212" s="220"/>
      <c r="T212" s="22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5" t="s">
        <v>157</v>
      </c>
      <c r="AU212" s="215" t="s">
        <v>89</v>
      </c>
      <c r="AV212" s="13" t="s">
        <v>89</v>
      </c>
      <c r="AW212" s="13" t="s">
        <v>36</v>
      </c>
      <c r="AX212" s="13" t="s">
        <v>87</v>
      </c>
      <c r="AY212" s="215" t="s">
        <v>145</v>
      </c>
    </row>
    <row r="213" s="2" customFormat="1" ht="14.4" customHeight="1">
      <c r="A213" s="38"/>
      <c r="B213" s="196"/>
      <c r="C213" s="237" t="s">
        <v>441</v>
      </c>
      <c r="D213" s="237" t="s">
        <v>176</v>
      </c>
      <c r="E213" s="238" t="s">
        <v>586</v>
      </c>
      <c r="F213" s="239" t="s">
        <v>587</v>
      </c>
      <c r="G213" s="240" t="s">
        <v>384</v>
      </c>
      <c r="H213" s="241">
        <v>5</v>
      </c>
      <c r="I213" s="242"/>
      <c r="J213" s="243">
        <f>ROUND(I213*H213,2)</f>
        <v>0</v>
      </c>
      <c r="K213" s="239" t="s">
        <v>1</v>
      </c>
      <c r="L213" s="244"/>
      <c r="M213" s="245" t="s">
        <v>1</v>
      </c>
      <c r="N213" s="246" t="s">
        <v>44</v>
      </c>
      <c r="O213" s="77"/>
      <c r="P213" s="206">
        <f>O213*H213</f>
        <v>0</v>
      </c>
      <c r="Q213" s="206">
        <v>1.343</v>
      </c>
      <c r="R213" s="206">
        <f>Q213*H213</f>
        <v>6.7149999999999999</v>
      </c>
      <c r="S213" s="206">
        <v>0</v>
      </c>
      <c r="T213" s="20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8" t="s">
        <v>180</v>
      </c>
      <c r="AT213" s="208" t="s">
        <v>176</v>
      </c>
      <c r="AU213" s="208" t="s">
        <v>89</v>
      </c>
      <c r="AY213" s="19" t="s">
        <v>145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9" t="s">
        <v>87</v>
      </c>
      <c r="BK213" s="209">
        <f>ROUND(I213*H213,2)</f>
        <v>0</v>
      </c>
      <c r="BL213" s="19" t="s">
        <v>153</v>
      </c>
      <c r="BM213" s="208" t="s">
        <v>588</v>
      </c>
    </row>
    <row r="214" s="2" customFormat="1" ht="14.4" customHeight="1">
      <c r="A214" s="38"/>
      <c r="B214" s="196"/>
      <c r="C214" s="237" t="s">
        <v>450</v>
      </c>
      <c r="D214" s="237" t="s">
        <v>176</v>
      </c>
      <c r="E214" s="238" t="s">
        <v>589</v>
      </c>
      <c r="F214" s="239" t="s">
        <v>590</v>
      </c>
      <c r="G214" s="240" t="s">
        <v>384</v>
      </c>
      <c r="H214" s="241">
        <v>1</v>
      </c>
      <c r="I214" s="242"/>
      <c r="J214" s="243">
        <f>ROUND(I214*H214,2)</f>
        <v>0</v>
      </c>
      <c r="K214" s="239" t="s">
        <v>1</v>
      </c>
      <c r="L214" s="244"/>
      <c r="M214" s="245" t="s">
        <v>1</v>
      </c>
      <c r="N214" s="246" t="s">
        <v>44</v>
      </c>
      <c r="O214" s="77"/>
      <c r="P214" s="206">
        <f>O214*H214</f>
        <v>0</v>
      </c>
      <c r="Q214" s="206">
        <v>1.591</v>
      </c>
      <c r="R214" s="206">
        <f>Q214*H214</f>
        <v>1.591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180</v>
      </c>
      <c r="AT214" s="208" t="s">
        <v>176</v>
      </c>
      <c r="AU214" s="208" t="s">
        <v>89</v>
      </c>
      <c r="AY214" s="19" t="s">
        <v>145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9" t="s">
        <v>87</v>
      </c>
      <c r="BK214" s="209">
        <f>ROUND(I214*H214,2)</f>
        <v>0</v>
      </c>
      <c r="BL214" s="19" t="s">
        <v>153</v>
      </c>
      <c r="BM214" s="208" t="s">
        <v>591</v>
      </c>
    </row>
    <row r="215" s="2" customFormat="1" ht="14.4" customHeight="1">
      <c r="A215" s="38"/>
      <c r="B215" s="196"/>
      <c r="C215" s="237" t="s">
        <v>455</v>
      </c>
      <c r="D215" s="237" t="s">
        <v>176</v>
      </c>
      <c r="E215" s="238" t="s">
        <v>592</v>
      </c>
      <c r="F215" s="239" t="s">
        <v>593</v>
      </c>
      <c r="G215" s="240" t="s">
        <v>384</v>
      </c>
      <c r="H215" s="241">
        <v>1</v>
      </c>
      <c r="I215" s="242"/>
      <c r="J215" s="243">
        <f>ROUND(I215*H215,2)</f>
        <v>0</v>
      </c>
      <c r="K215" s="239" t="s">
        <v>1</v>
      </c>
      <c r="L215" s="244"/>
      <c r="M215" s="245" t="s">
        <v>1</v>
      </c>
      <c r="N215" s="246" t="s">
        <v>44</v>
      </c>
      <c r="O215" s="77"/>
      <c r="P215" s="206">
        <f>O215*H215</f>
        <v>0</v>
      </c>
      <c r="Q215" s="206">
        <v>1.6399999999999999</v>
      </c>
      <c r="R215" s="206">
        <f>Q215*H215</f>
        <v>1.6399999999999999</v>
      </c>
      <c r="S215" s="206">
        <v>0</v>
      </c>
      <c r="T215" s="20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8" t="s">
        <v>180</v>
      </c>
      <c r="AT215" s="208" t="s">
        <v>176</v>
      </c>
      <c r="AU215" s="208" t="s">
        <v>89</v>
      </c>
      <c r="AY215" s="19" t="s">
        <v>145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9" t="s">
        <v>87</v>
      </c>
      <c r="BK215" s="209">
        <f>ROUND(I215*H215,2)</f>
        <v>0</v>
      </c>
      <c r="BL215" s="19" t="s">
        <v>153</v>
      </c>
      <c r="BM215" s="208" t="s">
        <v>594</v>
      </c>
    </row>
    <row r="216" s="12" customFormat="1" ht="22.8" customHeight="1">
      <c r="A216" s="12"/>
      <c r="B216" s="183"/>
      <c r="C216" s="12"/>
      <c r="D216" s="184" t="s">
        <v>78</v>
      </c>
      <c r="E216" s="194" t="s">
        <v>153</v>
      </c>
      <c r="F216" s="194" t="s">
        <v>392</v>
      </c>
      <c r="G216" s="12"/>
      <c r="H216" s="12"/>
      <c r="I216" s="186"/>
      <c r="J216" s="195">
        <f>BK216</f>
        <v>0</v>
      </c>
      <c r="K216" s="12"/>
      <c r="L216" s="183"/>
      <c r="M216" s="188"/>
      <c r="N216" s="189"/>
      <c r="O216" s="189"/>
      <c r="P216" s="190">
        <f>SUM(P217:P225)</f>
        <v>0</v>
      </c>
      <c r="Q216" s="189"/>
      <c r="R216" s="190">
        <f>SUM(R217:R225)</f>
        <v>114.86047072000002</v>
      </c>
      <c r="S216" s="189"/>
      <c r="T216" s="191">
        <f>SUM(T217:T225)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84" t="s">
        <v>87</v>
      </c>
      <c r="AT216" s="192" t="s">
        <v>78</v>
      </c>
      <c r="AU216" s="192" t="s">
        <v>87</v>
      </c>
      <c r="AY216" s="184" t="s">
        <v>145</v>
      </c>
      <c r="BK216" s="193">
        <f>SUM(BK217:BK225)</f>
        <v>0</v>
      </c>
    </row>
    <row r="217" s="2" customFormat="1" ht="24.15" customHeight="1">
      <c r="A217" s="38"/>
      <c r="B217" s="196"/>
      <c r="C217" s="197" t="s">
        <v>460</v>
      </c>
      <c r="D217" s="197" t="s">
        <v>148</v>
      </c>
      <c r="E217" s="198" t="s">
        <v>595</v>
      </c>
      <c r="F217" s="199" t="s">
        <v>596</v>
      </c>
      <c r="G217" s="200" t="s">
        <v>349</v>
      </c>
      <c r="H217" s="201">
        <v>25.082999999999998</v>
      </c>
      <c r="I217" s="202"/>
      <c r="J217" s="203">
        <f>ROUND(I217*H217,2)</f>
        <v>0</v>
      </c>
      <c r="K217" s="199" t="s">
        <v>311</v>
      </c>
      <c r="L217" s="39"/>
      <c r="M217" s="204" t="s">
        <v>1</v>
      </c>
      <c r="N217" s="205" t="s">
        <v>44</v>
      </c>
      <c r="O217" s="77"/>
      <c r="P217" s="206">
        <f>O217*H217</f>
        <v>0</v>
      </c>
      <c r="Q217" s="206">
        <v>0.45584000000000002</v>
      </c>
      <c r="R217" s="206">
        <f>Q217*H217</f>
        <v>11.43383472</v>
      </c>
      <c r="S217" s="206">
        <v>0</v>
      </c>
      <c r="T217" s="20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153</v>
      </c>
      <c r="AT217" s="208" t="s">
        <v>148</v>
      </c>
      <c r="AU217" s="208" t="s">
        <v>89</v>
      </c>
      <c r="AY217" s="19" t="s">
        <v>145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9" t="s">
        <v>87</v>
      </c>
      <c r="BK217" s="209">
        <f>ROUND(I217*H217,2)</f>
        <v>0</v>
      </c>
      <c r="BL217" s="19" t="s">
        <v>153</v>
      </c>
      <c r="BM217" s="208" t="s">
        <v>597</v>
      </c>
    </row>
    <row r="218" s="13" customFormat="1">
      <c r="A218" s="13"/>
      <c r="B218" s="214"/>
      <c r="C218" s="13"/>
      <c r="D218" s="210" t="s">
        <v>157</v>
      </c>
      <c r="E218" s="215" t="s">
        <v>1</v>
      </c>
      <c r="F218" s="216" t="s">
        <v>598</v>
      </c>
      <c r="G218" s="13"/>
      <c r="H218" s="217">
        <v>25.082999999999998</v>
      </c>
      <c r="I218" s="218"/>
      <c r="J218" s="13"/>
      <c r="K218" s="13"/>
      <c r="L218" s="214"/>
      <c r="M218" s="219"/>
      <c r="N218" s="220"/>
      <c r="O218" s="220"/>
      <c r="P218" s="220"/>
      <c r="Q218" s="220"/>
      <c r="R218" s="220"/>
      <c r="S218" s="220"/>
      <c r="T218" s="22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15" t="s">
        <v>157</v>
      </c>
      <c r="AU218" s="215" t="s">
        <v>89</v>
      </c>
      <c r="AV218" s="13" t="s">
        <v>89</v>
      </c>
      <c r="AW218" s="13" t="s">
        <v>36</v>
      </c>
      <c r="AX218" s="13" t="s">
        <v>87</v>
      </c>
      <c r="AY218" s="215" t="s">
        <v>145</v>
      </c>
    </row>
    <row r="219" s="2" customFormat="1" ht="24.15" customHeight="1">
      <c r="A219" s="38"/>
      <c r="B219" s="196"/>
      <c r="C219" s="197" t="s">
        <v>465</v>
      </c>
      <c r="D219" s="197" t="s">
        <v>148</v>
      </c>
      <c r="E219" s="198" t="s">
        <v>397</v>
      </c>
      <c r="F219" s="199" t="s">
        <v>398</v>
      </c>
      <c r="G219" s="200" t="s">
        <v>161</v>
      </c>
      <c r="H219" s="201">
        <v>37.362000000000002</v>
      </c>
      <c r="I219" s="202"/>
      <c r="J219" s="203">
        <f>ROUND(I219*H219,2)</f>
        <v>0</v>
      </c>
      <c r="K219" s="199" t="s">
        <v>311</v>
      </c>
      <c r="L219" s="39"/>
      <c r="M219" s="204" t="s">
        <v>1</v>
      </c>
      <c r="N219" s="205" t="s">
        <v>44</v>
      </c>
      <c r="O219" s="77"/>
      <c r="P219" s="206">
        <f>O219*H219</f>
        <v>0</v>
      </c>
      <c r="Q219" s="206">
        <v>2.4500000000000002</v>
      </c>
      <c r="R219" s="206">
        <f>Q219*H219</f>
        <v>91.536900000000017</v>
      </c>
      <c r="S219" s="206">
        <v>0</v>
      </c>
      <c r="T219" s="20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8" t="s">
        <v>153</v>
      </c>
      <c r="AT219" s="208" t="s">
        <v>148</v>
      </c>
      <c r="AU219" s="208" t="s">
        <v>89</v>
      </c>
      <c r="AY219" s="19" t="s">
        <v>145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9" t="s">
        <v>87</v>
      </c>
      <c r="BK219" s="209">
        <f>ROUND(I219*H219,2)</f>
        <v>0</v>
      </c>
      <c r="BL219" s="19" t="s">
        <v>153</v>
      </c>
      <c r="BM219" s="208" t="s">
        <v>599</v>
      </c>
    </row>
    <row r="220" s="13" customFormat="1">
      <c r="A220" s="13"/>
      <c r="B220" s="214"/>
      <c r="C220" s="13"/>
      <c r="D220" s="210" t="s">
        <v>157</v>
      </c>
      <c r="E220" s="215" t="s">
        <v>1</v>
      </c>
      <c r="F220" s="216" t="s">
        <v>504</v>
      </c>
      <c r="G220" s="13"/>
      <c r="H220" s="217">
        <v>37.362000000000002</v>
      </c>
      <c r="I220" s="218"/>
      <c r="J220" s="13"/>
      <c r="K220" s="13"/>
      <c r="L220" s="214"/>
      <c r="M220" s="219"/>
      <c r="N220" s="220"/>
      <c r="O220" s="220"/>
      <c r="P220" s="220"/>
      <c r="Q220" s="220"/>
      <c r="R220" s="220"/>
      <c r="S220" s="220"/>
      <c r="T220" s="22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5" t="s">
        <v>157</v>
      </c>
      <c r="AU220" s="215" t="s">
        <v>89</v>
      </c>
      <c r="AV220" s="13" t="s">
        <v>89</v>
      </c>
      <c r="AW220" s="13" t="s">
        <v>36</v>
      </c>
      <c r="AX220" s="13" t="s">
        <v>87</v>
      </c>
      <c r="AY220" s="215" t="s">
        <v>145</v>
      </c>
    </row>
    <row r="221" s="2" customFormat="1" ht="24.15" customHeight="1">
      <c r="A221" s="38"/>
      <c r="B221" s="196"/>
      <c r="C221" s="197" t="s">
        <v>471</v>
      </c>
      <c r="D221" s="197" t="s">
        <v>148</v>
      </c>
      <c r="E221" s="198" t="s">
        <v>404</v>
      </c>
      <c r="F221" s="199" t="s">
        <v>405</v>
      </c>
      <c r="G221" s="200" t="s">
        <v>349</v>
      </c>
      <c r="H221" s="201">
        <v>11.529999999999999</v>
      </c>
      <c r="I221" s="202"/>
      <c r="J221" s="203">
        <f>ROUND(I221*H221,2)</f>
        <v>0</v>
      </c>
      <c r="K221" s="199" t="s">
        <v>311</v>
      </c>
      <c r="L221" s="39"/>
      <c r="M221" s="204" t="s">
        <v>1</v>
      </c>
      <c r="N221" s="205" t="s">
        <v>44</v>
      </c>
      <c r="O221" s="77"/>
      <c r="P221" s="206">
        <f>O221*H221</f>
        <v>0</v>
      </c>
      <c r="Q221" s="206">
        <v>1.0311999999999999</v>
      </c>
      <c r="R221" s="206">
        <f>Q221*H221</f>
        <v>11.889735999999997</v>
      </c>
      <c r="S221" s="206">
        <v>0</v>
      </c>
      <c r="T221" s="20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8" t="s">
        <v>153</v>
      </c>
      <c r="AT221" s="208" t="s">
        <v>148</v>
      </c>
      <c r="AU221" s="208" t="s">
        <v>89</v>
      </c>
      <c r="AY221" s="19" t="s">
        <v>145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9" t="s">
        <v>87</v>
      </c>
      <c r="BK221" s="209">
        <f>ROUND(I221*H221,2)</f>
        <v>0</v>
      </c>
      <c r="BL221" s="19" t="s">
        <v>153</v>
      </c>
      <c r="BM221" s="208" t="s">
        <v>600</v>
      </c>
    </row>
    <row r="222" s="13" customFormat="1">
      <c r="A222" s="13"/>
      <c r="B222" s="214"/>
      <c r="C222" s="13"/>
      <c r="D222" s="210" t="s">
        <v>157</v>
      </c>
      <c r="E222" s="215" t="s">
        <v>1</v>
      </c>
      <c r="F222" s="216" t="s">
        <v>601</v>
      </c>
      <c r="G222" s="13"/>
      <c r="H222" s="217">
        <v>1.26</v>
      </c>
      <c r="I222" s="218"/>
      <c r="J222" s="13"/>
      <c r="K222" s="13"/>
      <c r="L222" s="214"/>
      <c r="M222" s="219"/>
      <c r="N222" s="220"/>
      <c r="O222" s="220"/>
      <c r="P222" s="220"/>
      <c r="Q222" s="220"/>
      <c r="R222" s="220"/>
      <c r="S222" s="220"/>
      <c r="T222" s="22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15" t="s">
        <v>157</v>
      </c>
      <c r="AU222" s="215" t="s">
        <v>89</v>
      </c>
      <c r="AV222" s="13" t="s">
        <v>89</v>
      </c>
      <c r="AW222" s="13" t="s">
        <v>36</v>
      </c>
      <c r="AX222" s="13" t="s">
        <v>79</v>
      </c>
      <c r="AY222" s="215" t="s">
        <v>145</v>
      </c>
    </row>
    <row r="223" s="13" customFormat="1">
      <c r="A223" s="13"/>
      <c r="B223" s="214"/>
      <c r="C223" s="13"/>
      <c r="D223" s="210" t="s">
        <v>157</v>
      </c>
      <c r="E223" s="215" t="s">
        <v>1</v>
      </c>
      <c r="F223" s="216" t="s">
        <v>602</v>
      </c>
      <c r="G223" s="13"/>
      <c r="H223" s="217">
        <v>7.1900000000000004</v>
      </c>
      <c r="I223" s="218"/>
      <c r="J223" s="13"/>
      <c r="K223" s="13"/>
      <c r="L223" s="214"/>
      <c r="M223" s="219"/>
      <c r="N223" s="220"/>
      <c r="O223" s="220"/>
      <c r="P223" s="220"/>
      <c r="Q223" s="220"/>
      <c r="R223" s="220"/>
      <c r="S223" s="220"/>
      <c r="T223" s="22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15" t="s">
        <v>157</v>
      </c>
      <c r="AU223" s="215" t="s">
        <v>89</v>
      </c>
      <c r="AV223" s="13" t="s">
        <v>89</v>
      </c>
      <c r="AW223" s="13" t="s">
        <v>36</v>
      </c>
      <c r="AX223" s="13" t="s">
        <v>79</v>
      </c>
      <c r="AY223" s="215" t="s">
        <v>145</v>
      </c>
    </row>
    <row r="224" s="13" customFormat="1">
      <c r="A224" s="13"/>
      <c r="B224" s="214"/>
      <c r="C224" s="13"/>
      <c r="D224" s="210" t="s">
        <v>157</v>
      </c>
      <c r="E224" s="215" t="s">
        <v>1</v>
      </c>
      <c r="F224" s="216" t="s">
        <v>603</v>
      </c>
      <c r="G224" s="13"/>
      <c r="H224" s="217">
        <v>3.0800000000000001</v>
      </c>
      <c r="I224" s="218"/>
      <c r="J224" s="13"/>
      <c r="K224" s="13"/>
      <c r="L224" s="214"/>
      <c r="M224" s="219"/>
      <c r="N224" s="220"/>
      <c r="O224" s="220"/>
      <c r="P224" s="220"/>
      <c r="Q224" s="220"/>
      <c r="R224" s="220"/>
      <c r="S224" s="220"/>
      <c r="T224" s="22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15" t="s">
        <v>157</v>
      </c>
      <c r="AU224" s="215" t="s">
        <v>89</v>
      </c>
      <c r="AV224" s="13" t="s">
        <v>89</v>
      </c>
      <c r="AW224" s="13" t="s">
        <v>36</v>
      </c>
      <c r="AX224" s="13" t="s">
        <v>79</v>
      </c>
      <c r="AY224" s="215" t="s">
        <v>145</v>
      </c>
    </row>
    <row r="225" s="15" customFormat="1">
      <c r="A225" s="15"/>
      <c r="B225" s="229"/>
      <c r="C225" s="15"/>
      <c r="D225" s="210" t="s">
        <v>157</v>
      </c>
      <c r="E225" s="230" t="s">
        <v>1</v>
      </c>
      <c r="F225" s="231" t="s">
        <v>171</v>
      </c>
      <c r="G225" s="15"/>
      <c r="H225" s="232">
        <v>11.529999999999999</v>
      </c>
      <c r="I225" s="233"/>
      <c r="J225" s="15"/>
      <c r="K225" s="15"/>
      <c r="L225" s="229"/>
      <c r="M225" s="234"/>
      <c r="N225" s="235"/>
      <c r="O225" s="235"/>
      <c r="P225" s="235"/>
      <c r="Q225" s="235"/>
      <c r="R225" s="235"/>
      <c r="S225" s="235"/>
      <c r="T225" s="23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30" t="s">
        <v>157</v>
      </c>
      <c r="AU225" s="230" t="s">
        <v>89</v>
      </c>
      <c r="AV225" s="15" t="s">
        <v>153</v>
      </c>
      <c r="AW225" s="15" t="s">
        <v>36</v>
      </c>
      <c r="AX225" s="15" t="s">
        <v>87</v>
      </c>
      <c r="AY225" s="230" t="s">
        <v>145</v>
      </c>
    </row>
    <row r="226" s="12" customFormat="1" ht="22.8" customHeight="1">
      <c r="A226" s="12"/>
      <c r="B226" s="183"/>
      <c r="C226" s="12"/>
      <c r="D226" s="184" t="s">
        <v>78</v>
      </c>
      <c r="E226" s="194" t="s">
        <v>202</v>
      </c>
      <c r="F226" s="194" t="s">
        <v>410</v>
      </c>
      <c r="G226" s="12"/>
      <c r="H226" s="12"/>
      <c r="I226" s="186"/>
      <c r="J226" s="195">
        <f>BK226</f>
        <v>0</v>
      </c>
      <c r="K226" s="12"/>
      <c r="L226" s="183"/>
      <c r="M226" s="188"/>
      <c r="N226" s="189"/>
      <c r="O226" s="189"/>
      <c r="P226" s="190">
        <f>SUM(P227:P236)</f>
        <v>0</v>
      </c>
      <c r="Q226" s="189"/>
      <c r="R226" s="190">
        <f>SUM(R227:R236)</f>
        <v>4.1267240000000003</v>
      </c>
      <c r="S226" s="189"/>
      <c r="T226" s="191">
        <f>SUM(T227:T236)</f>
        <v>48.535080000000008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84" t="s">
        <v>87</v>
      </c>
      <c r="AT226" s="192" t="s">
        <v>78</v>
      </c>
      <c r="AU226" s="192" t="s">
        <v>87</v>
      </c>
      <c r="AY226" s="184" t="s">
        <v>145</v>
      </c>
      <c r="BK226" s="193">
        <f>SUM(BK227:BK236)</f>
        <v>0</v>
      </c>
    </row>
    <row r="227" s="2" customFormat="1" ht="24.15" customHeight="1">
      <c r="A227" s="38"/>
      <c r="B227" s="196"/>
      <c r="C227" s="197" t="s">
        <v>478</v>
      </c>
      <c r="D227" s="197" t="s">
        <v>148</v>
      </c>
      <c r="E227" s="198" t="s">
        <v>604</v>
      </c>
      <c r="F227" s="199" t="s">
        <v>605</v>
      </c>
      <c r="G227" s="200" t="s">
        <v>606</v>
      </c>
      <c r="H227" s="201">
        <v>1</v>
      </c>
      <c r="I227" s="202"/>
      <c r="J227" s="203">
        <f>ROUND(I227*H227,2)</f>
        <v>0</v>
      </c>
      <c r="K227" s="199" t="s">
        <v>1</v>
      </c>
      <c r="L227" s="39"/>
      <c r="M227" s="204" t="s">
        <v>1</v>
      </c>
      <c r="N227" s="205" t="s">
        <v>44</v>
      </c>
      <c r="O227" s="77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153</v>
      </c>
      <c r="AT227" s="208" t="s">
        <v>148</v>
      </c>
      <c r="AU227" s="208" t="s">
        <v>89</v>
      </c>
      <c r="AY227" s="19" t="s">
        <v>145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9" t="s">
        <v>87</v>
      </c>
      <c r="BK227" s="209">
        <f>ROUND(I227*H227,2)</f>
        <v>0</v>
      </c>
      <c r="BL227" s="19" t="s">
        <v>153</v>
      </c>
      <c r="BM227" s="208" t="s">
        <v>607</v>
      </c>
    </row>
    <row r="228" s="2" customFormat="1" ht="14.4" customHeight="1">
      <c r="A228" s="38"/>
      <c r="B228" s="196"/>
      <c r="C228" s="197" t="s">
        <v>484</v>
      </c>
      <c r="D228" s="197" t="s">
        <v>148</v>
      </c>
      <c r="E228" s="198" t="s">
        <v>608</v>
      </c>
      <c r="F228" s="199" t="s">
        <v>609</v>
      </c>
      <c r="G228" s="200" t="s">
        <v>606</v>
      </c>
      <c r="H228" s="201">
        <v>4</v>
      </c>
      <c r="I228" s="202"/>
      <c r="J228" s="203">
        <f>ROUND(I228*H228,2)</f>
        <v>0</v>
      </c>
      <c r="K228" s="199" t="s">
        <v>1</v>
      </c>
      <c r="L228" s="39"/>
      <c r="M228" s="204" t="s">
        <v>1</v>
      </c>
      <c r="N228" s="205" t="s">
        <v>44</v>
      </c>
      <c r="O228" s="77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8" t="s">
        <v>153</v>
      </c>
      <c r="AT228" s="208" t="s">
        <v>148</v>
      </c>
      <c r="AU228" s="208" t="s">
        <v>89</v>
      </c>
      <c r="AY228" s="19" t="s">
        <v>145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9" t="s">
        <v>87</v>
      </c>
      <c r="BK228" s="209">
        <f>ROUND(I228*H228,2)</f>
        <v>0</v>
      </c>
      <c r="BL228" s="19" t="s">
        <v>153</v>
      </c>
      <c r="BM228" s="208" t="s">
        <v>610</v>
      </c>
    </row>
    <row r="229" s="2" customFormat="1" ht="24.15" customHeight="1">
      <c r="A229" s="38"/>
      <c r="B229" s="196"/>
      <c r="C229" s="197" t="s">
        <v>488</v>
      </c>
      <c r="D229" s="197" t="s">
        <v>148</v>
      </c>
      <c r="E229" s="198" t="s">
        <v>611</v>
      </c>
      <c r="F229" s="199" t="s">
        <v>612</v>
      </c>
      <c r="G229" s="200" t="s">
        <v>511</v>
      </c>
      <c r="H229" s="201">
        <v>7.2999999999999998</v>
      </c>
      <c r="I229" s="202"/>
      <c r="J229" s="203">
        <f>ROUND(I229*H229,2)</f>
        <v>0</v>
      </c>
      <c r="K229" s="199" t="s">
        <v>311</v>
      </c>
      <c r="L229" s="39"/>
      <c r="M229" s="204" t="s">
        <v>1</v>
      </c>
      <c r="N229" s="205" t="s">
        <v>44</v>
      </c>
      <c r="O229" s="77"/>
      <c r="P229" s="206">
        <f>O229*H229</f>
        <v>0</v>
      </c>
      <c r="Q229" s="206">
        <v>0.00018000000000000001</v>
      </c>
      <c r="R229" s="206">
        <f>Q229*H229</f>
        <v>0.0013140000000000001</v>
      </c>
      <c r="S229" s="206">
        <v>0</v>
      </c>
      <c r="T229" s="20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8" t="s">
        <v>153</v>
      </c>
      <c r="AT229" s="208" t="s">
        <v>148</v>
      </c>
      <c r="AU229" s="208" t="s">
        <v>89</v>
      </c>
      <c r="AY229" s="19" t="s">
        <v>145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9" t="s">
        <v>87</v>
      </c>
      <c r="BK229" s="209">
        <f>ROUND(I229*H229,2)</f>
        <v>0</v>
      </c>
      <c r="BL229" s="19" t="s">
        <v>153</v>
      </c>
      <c r="BM229" s="208" t="s">
        <v>613</v>
      </c>
    </row>
    <row r="230" s="13" customFormat="1">
      <c r="A230" s="13"/>
      <c r="B230" s="214"/>
      <c r="C230" s="13"/>
      <c r="D230" s="210" t="s">
        <v>157</v>
      </c>
      <c r="E230" s="215" t="s">
        <v>1</v>
      </c>
      <c r="F230" s="216" t="s">
        <v>614</v>
      </c>
      <c r="G230" s="13"/>
      <c r="H230" s="217">
        <v>7.2999999999999998</v>
      </c>
      <c r="I230" s="218"/>
      <c r="J230" s="13"/>
      <c r="K230" s="13"/>
      <c r="L230" s="214"/>
      <c r="M230" s="219"/>
      <c r="N230" s="220"/>
      <c r="O230" s="220"/>
      <c r="P230" s="220"/>
      <c r="Q230" s="220"/>
      <c r="R230" s="220"/>
      <c r="S230" s="220"/>
      <c r="T230" s="22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5" t="s">
        <v>157</v>
      </c>
      <c r="AU230" s="215" t="s">
        <v>89</v>
      </c>
      <c r="AV230" s="13" t="s">
        <v>89</v>
      </c>
      <c r="AW230" s="13" t="s">
        <v>36</v>
      </c>
      <c r="AX230" s="13" t="s">
        <v>87</v>
      </c>
      <c r="AY230" s="215" t="s">
        <v>145</v>
      </c>
    </row>
    <row r="231" s="2" customFormat="1" ht="24.15" customHeight="1">
      <c r="A231" s="38"/>
      <c r="B231" s="196"/>
      <c r="C231" s="197" t="s">
        <v>494</v>
      </c>
      <c r="D231" s="197" t="s">
        <v>148</v>
      </c>
      <c r="E231" s="198" t="s">
        <v>615</v>
      </c>
      <c r="F231" s="199" t="s">
        <v>616</v>
      </c>
      <c r="G231" s="200" t="s">
        <v>511</v>
      </c>
      <c r="H231" s="201">
        <v>3</v>
      </c>
      <c r="I231" s="202"/>
      <c r="J231" s="203">
        <f>ROUND(I231*H231,2)</f>
        <v>0</v>
      </c>
      <c r="K231" s="199" t="s">
        <v>311</v>
      </c>
      <c r="L231" s="39"/>
      <c r="M231" s="204" t="s">
        <v>1</v>
      </c>
      <c r="N231" s="205" t="s">
        <v>44</v>
      </c>
      <c r="O231" s="77"/>
      <c r="P231" s="206">
        <f>O231*H231</f>
        <v>0</v>
      </c>
      <c r="Q231" s="206">
        <v>0.59113000000000004</v>
      </c>
      <c r="R231" s="206">
        <f>Q231*H231</f>
        <v>1.77339</v>
      </c>
      <c r="S231" s="206">
        <v>0</v>
      </c>
      <c r="T231" s="20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8" t="s">
        <v>153</v>
      </c>
      <c r="AT231" s="208" t="s">
        <v>148</v>
      </c>
      <c r="AU231" s="208" t="s">
        <v>89</v>
      </c>
      <c r="AY231" s="19" t="s">
        <v>145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9" t="s">
        <v>87</v>
      </c>
      <c r="BK231" s="209">
        <f>ROUND(I231*H231,2)</f>
        <v>0</v>
      </c>
      <c r="BL231" s="19" t="s">
        <v>153</v>
      </c>
      <c r="BM231" s="208" t="s">
        <v>617</v>
      </c>
    </row>
    <row r="232" s="13" customFormat="1">
      <c r="A232" s="13"/>
      <c r="B232" s="214"/>
      <c r="C232" s="13"/>
      <c r="D232" s="210" t="s">
        <v>157</v>
      </c>
      <c r="E232" s="215" t="s">
        <v>1</v>
      </c>
      <c r="F232" s="216" t="s">
        <v>172</v>
      </c>
      <c r="G232" s="13"/>
      <c r="H232" s="217">
        <v>3</v>
      </c>
      <c r="I232" s="218"/>
      <c r="J232" s="13"/>
      <c r="K232" s="13"/>
      <c r="L232" s="214"/>
      <c r="M232" s="219"/>
      <c r="N232" s="220"/>
      <c r="O232" s="220"/>
      <c r="P232" s="220"/>
      <c r="Q232" s="220"/>
      <c r="R232" s="220"/>
      <c r="S232" s="220"/>
      <c r="T232" s="22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15" t="s">
        <v>157</v>
      </c>
      <c r="AU232" s="215" t="s">
        <v>89</v>
      </c>
      <c r="AV232" s="13" t="s">
        <v>89</v>
      </c>
      <c r="AW232" s="13" t="s">
        <v>36</v>
      </c>
      <c r="AX232" s="13" t="s">
        <v>87</v>
      </c>
      <c r="AY232" s="215" t="s">
        <v>145</v>
      </c>
    </row>
    <row r="233" s="2" customFormat="1" ht="24.15" customHeight="1">
      <c r="A233" s="38"/>
      <c r="B233" s="196"/>
      <c r="C233" s="197" t="s">
        <v>618</v>
      </c>
      <c r="D233" s="197" t="s">
        <v>148</v>
      </c>
      <c r="E233" s="198" t="s">
        <v>411</v>
      </c>
      <c r="F233" s="199" t="s">
        <v>412</v>
      </c>
      <c r="G233" s="200" t="s">
        <v>190</v>
      </c>
      <c r="H233" s="201">
        <v>2</v>
      </c>
      <c r="I233" s="202"/>
      <c r="J233" s="203">
        <f>ROUND(I233*H233,2)</f>
        <v>0</v>
      </c>
      <c r="K233" s="199" t="s">
        <v>311</v>
      </c>
      <c r="L233" s="39"/>
      <c r="M233" s="204" t="s">
        <v>1</v>
      </c>
      <c r="N233" s="205" t="s">
        <v>44</v>
      </c>
      <c r="O233" s="77"/>
      <c r="P233" s="206">
        <f>O233*H233</f>
        <v>0</v>
      </c>
      <c r="Q233" s="206">
        <v>0.0064900000000000001</v>
      </c>
      <c r="R233" s="206">
        <f>Q233*H233</f>
        <v>0.01298</v>
      </c>
      <c r="S233" s="206">
        <v>0</v>
      </c>
      <c r="T233" s="20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153</v>
      </c>
      <c r="AT233" s="208" t="s">
        <v>148</v>
      </c>
      <c r="AU233" s="208" t="s">
        <v>89</v>
      </c>
      <c r="AY233" s="19" t="s">
        <v>145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9" t="s">
        <v>87</v>
      </c>
      <c r="BK233" s="209">
        <f>ROUND(I233*H233,2)</f>
        <v>0</v>
      </c>
      <c r="BL233" s="19" t="s">
        <v>153</v>
      </c>
      <c r="BM233" s="208" t="s">
        <v>619</v>
      </c>
    </row>
    <row r="234" s="13" customFormat="1">
      <c r="A234" s="13"/>
      <c r="B234" s="214"/>
      <c r="C234" s="13"/>
      <c r="D234" s="210" t="s">
        <v>157</v>
      </c>
      <c r="E234" s="215" t="s">
        <v>1</v>
      </c>
      <c r="F234" s="216" t="s">
        <v>89</v>
      </c>
      <c r="G234" s="13"/>
      <c r="H234" s="217">
        <v>2</v>
      </c>
      <c r="I234" s="218"/>
      <c r="J234" s="13"/>
      <c r="K234" s="13"/>
      <c r="L234" s="214"/>
      <c r="M234" s="219"/>
      <c r="N234" s="220"/>
      <c r="O234" s="220"/>
      <c r="P234" s="220"/>
      <c r="Q234" s="220"/>
      <c r="R234" s="220"/>
      <c r="S234" s="220"/>
      <c r="T234" s="22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15" t="s">
        <v>157</v>
      </c>
      <c r="AU234" s="215" t="s">
        <v>89</v>
      </c>
      <c r="AV234" s="13" t="s">
        <v>89</v>
      </c>
      <c r="AW234" s="13" t="s">
        <v>36</v>
      </c>
      <c r="AX234" s="13" t="s">
        <v>87</v>
      </c>
      <c r="AY234" s="215" t="s">
        <v>145</v>
      </c>
    </row>
    <row r="235" s="2" customFormat="1" ht="14.4" customHeight="1">
      <c r="A235" s="38"/>
      <c r="B235" s="196"/>
      <c r="C235" s="197" t="s">
        <v>620</v>
      </c>
      <c r="D235" s="197" t="s">
        <v>148</v>
      </c>
      <c r="E235" s="198" t="s">
        <v>414</v>
      </c>
      <c r="F235" s="199" t="s">
        <v>415</v>
      </c>
      <c r="G235" s="200" t="s">
        <v>161</v>
      </c>
      <c r="H235" s="201">
        <v>19.492000000000001</v>
      </c>
      <c r="I235" s="202"/>
      <c r="J235" s="203">
        <f>ROUND(I235*H235,2)</f>
        <v>0</v>
      </c>
      <c r="K235" s="199" t="s">
        <v>311</v>
      </c>
      <c r="L235" s="39"/>
      <c r="M235" s="204" t="s">
        <v>1</v>
      </c>
      <c r="N235" s="205" t="s">
        <v>44</v>
      </c>
      <c r="O235" s="77"/>
      <c r="P235" s="206">
        <f>O235*H235</f>
        <v>0</v>
      </c>
      <c r="Q235" s="206">
        <v>0.12</v>
      </c>
      <c r="R235" s="206">
        <f>Q235*H235</f>
        <v>2.3390400000000002</v>
      </c>
      <c r="S235" s="206">
        <v>2.4900000000000002</v>
      </c>
      <c r="T235" s="207">
        <f>S235*H235</f>
        <v>48.535080000000008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8" t="s">
        <v>153</v>
      </c>
      <c r="AT235" s="208" t="s">
        <v>148</v>
      </c>
      <c r="AU235" s="208" t="s">
        <v>89</v>
      </c>
      <c r="AY235" s="19" t="s">
        <v>145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9" t="s">
        <v>87</v>
      </c>
      <c r="BK235" s="209">
        <f>ROUND(I235*H235,2)</f>
        <v>0</v>
      </c>
      <c r="BL235" s="19" t="s">
        <v>153</v>
      </c>
      <c r="BM235" s="208" t="s">
        <v>621</v>
      </c>
    </row>
    <row r="236" s="13" customFormat="1">
      <c r="A236" s="13"/>
      <c r="B236" s="214"/>
      <c r="C236" s="13"/>
      <c r="D236" s="210" t="s">
        <v>157</v>
      </c>
      <c r="E236" s="215" t="s">
        <v>1</v>
      </c>
      <c r="F236" s="216" t="s">
        <v>622</v>
      </c>
      <c r="G236" s="13"/>
      <c r="H236" s="217">
        <v>19.492000000000001</v>
      </c>
      <c r="I236" s="218"/>
      <c r="J236" s="13"/>
      <c r="K236" s="13"/>
      <c r="L236" s="214"/>
      <c r="M236" s="219"/>
      <c r="N236" s="220"/>
      <c r="O236" s="220"/>
      <c r="P236" s="220"/>
      <c r="Q236" s="220"/>
      <c r="R236" s="220"/>
      <c r="S236" s="220"/>
      <c r="T236" s="22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15" t="s">
        <v>157</v>
      </c>
      <c r="AU236" s="215" t="s">
        <v>89</v>
      </c>
      <c r="AV236" s="13" t="s">
        <v>89</v>
      </c>
      <c r="AW236" s="13" t="s">
        <v>36</v>
      </c>
      <c r="AX236" s="13" t="s">
        <v>87</v>
      </c>
      <c r="AY236" s="215" t="s">
        <v>145</v>
      </c>
    </row>
    <row r="237" s="12" customFormat="1" ht="22.8" customHeight="1">
      <c r="A237" s="12"/>
      <c r="B237" s="183"/>
      <c r="C237" s="12"/>
      <c r="D237" s="184" t="s">
        <v>78</v>
      </c>
      <c r="E237" s="194" t="s">
        <v>418</v>
      </c>
      <c r="F237" s="194" t="s">
        <v>419</v>
      </c>
      <c r="G237" s="12"/>
      <c r="H237" s="12"/>
      <c r="I237" s="186"/>
      <c r="J237" s="195">
        <f>BK237</f>
        <v>0</v>
      </c>
      <c r="K237" s="12"/>
      <c r="L237" s="183"/>
      <c r="M237" s="188"/>
      <c r="N237" s="189"/>
      <c r="O237" s="189"/>
      <c r="P237" s="190">
        <f>SUM(P238:P250)</f>
        <v>0</v>
      </c>
      <c r="Q237" s="189"/>
      <c r="R237" s="190">
        <f>SUM(R238:R250)</f>
        <v>0</v>
      </c>
      <c r="S237" s="189"/>
      <c r="T237" s="191">
        <f>SUM(T238:T250)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84" t="s">
        <v>87</v>
      </c>
      <c r="AT237" s="192" t="s">
        <v>78</v>
      </c>
      <c r="AU237" s="192" t="s">
        <v>87</v>
      </c>
      <c r="AY237" s="184" t="s">
        <v>145</v>
      </c>
      <c r="BK237" s="193">
        <f>SUM(BK238:BK250)</f>
        <v>0</v>
      </c>
    </row>
    <row r="238" s="2" customFormat="1" ht="24.15" customHeight="1">
      <c r="A238" s="38"/>
      <c r="B238" s="196"/>
      <c r="C238" s="197" t="s">
        <v>623</v>
      </c>
      <c r="D238" s="197" t="s">
        <v>148</v>
      </c>
      <c r="E238" s="198" t="s">
        <v>421</v>
      </c>
      <c r="F238" s="199" t="s">
        <v>422</v>
      </c>
      <c r="G238" s="200" t="s">
        <v>179</v>
      </c>
      <c r="H238" s="201">
        <v>131.79400000000001</v>
      </c>
      <c r="I238" s="202"/>
      <c r="J238" s="203">
        <f>ROUND(I238*H238,2)</f>
        <v>0</v>
      </c>
      <c r="K238" s="199" t="s">
        <v>311</v>
      </c>
      <c r="L238" s="39"/>
      <c r="M238" s="204" t="s">
        <v>1</v>
      </c>
      <c r="N238" s="205" t="s">
        <v>44</v>
      </c>
      <c r="O238" s="77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8" t="s">
        <v>153</v>
      </c>
      <c r="AT238" s="208" t="s">
        <v>148</v>
      </c>
      <c r="AU238" s="208" t="s">
        <v>89</v>
      </c>
      <c r="AY238" s="19" t="s">
        <v>145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9" t="s">
        <v>87</v>
      </c>
      <c r="BK238" s="209">
        <f>ROUND(I238*H238,2)</f>
        <v>0</v>
      </c>
      <c r="BL238" s="19" t="s">
        <v>153</v>
      </c>
      <c r="BM238" s="208" t="s">
        <v>624</v>
      </c>
    </row>
    <row r="239" s="13" customFormat="1">
      <c r="A239" s="13"/>
      <c r="B239" s="214"/>
      <c r="C239" s="13"/>
      <c r="D239" s="210" t="s">
        <v>157</v>
      </c>
      <c r="E239" s="215" t="s">
        <v>1</v>
      </c>
      <c r="F239" s="216" t="s">
        <v>625</v>
      </c>
      <c r="G239" s="13"/>
      <c r="H239" s="217">
        <v>58.375</v>
      </c>
      <c r="I239" s="218"/>
      <c r="J239" s="13"/>
      <c r="K239" s="13"/>
      <c r="L239" s="214"/>
      <c r="M239" s="219"/>
      <c r="N239" s="220"/>
      <c r="O239" s="220"/>
      <c r="P239" s="220"/>
      <c r="Q239" s="220"/>
      <c r="R239" s="220"/>
      <c r="S239" s="220"/>
      <c r="T239" s="22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15" t="s">
        <v>157</v>
      </c>
      <c r="AU239" s="215" t="s">
        <v>89</v>
      </c>
      <c r="AV239" s="13" t="s">
        <v>89</v>
      </c>
      <c r="AW239" s="13" t="s">
        <v>36</v>
      </c>
      <c r="AX239" s="13" t="s">
        <v>79</v>
      </c>
      <c r="AY239" s="215" t="s">
        <v>145</v>
      </c>
    </row>
    <row r="240" s="13" customFormat="1">
      <c r="A240" s="13"/>
      <c r="B240" s="214"/>
      <c r="C240" s="13"/>
      <c r="D240" s="210" t="s">
        <v>157</v>
      </c>
      <c r="E240" s="215" t="s">
        <v>1</v>
      </c>
      <c r="F240" s="216" t="s">
        <v>626</v>
      </c>
      <c r="G240" s="13"/>
      <c r="H240" s="217">
        <v>13.925000000000001</v>
      </c>
      <c r="I240" s="218"/>
      <c r="J240" s="13"/>
      <c r="K240" s="13"/>
      <c r="L240" s="214"/>
      <c r="M240" s="219"/>
      <c r="N240" s="220"/>
      <c r="O240" s="220"/>
      <c r="P240" s="220"/>
      <c r="Q240" s="220"/>
      <c r="R240" s="220"/>
      <c r="S240" s="220"/>
      <c r="T240" s="22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5" t="s">
        <v>157</v>
      </c>
      <c r="AU240" s="215" t="s">
        <v>89</v>
      </c>
      <c r="AV240" s="13" t="s">
        <v>89</v>
      </c>
      <c r="AW240" s="13" t="s">
        <v>36</v>
      </c>
      <c r="AX240" s="13" t="s">
        <v>79</v>
      </c>
      <c r="AY240" s="215" t="s">
        <v>145</v>
      </c>
    </row>
    <row r="241" s="13" customFormat="1">
      <c r="A241" s="13"/>
      <c r="B241" s="214"/>
      <c r="C241" s="13"/>
      <c r="D241" s="210" t="s">
        <v>157</v>
      </c>
      <c r="E241" s="215" t="s">
        <v>1</v>
      </c>
      <c r="F241" s="216" t="s">
        <v>627</v>
      </c>
      <c r="G241" s="13"/>
      <c r="H241" s="217">
        <v>59.494</v>
      </c>
      <c r="I241" s="218"/>
      <c r="J241" s="13"/>
      <c r="K241" s="13"/>
      <c r="L241" s="214"/>
      <c r="M241" s="219"/>
      <c r="N241" s="220"/>
      <c r="O241" s="220"/>
      <c r="P241" s="220"/>
      <c r="Q241" s="220"/>
      <c r="R241" s="220"/>
      <c r="S241" s="220"/>
      <c r="T241" s="22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15" t="s">
        <v>157</v>
      </c>
      <c r="AU241" s="215" t="s">
        <v>89</v>
      </c>
      <c r="AV241" s="13" t="s">
        <v>89</v>
      </c>
      <c r="AW241" s="13" t="s">
        <v>36</v>
      </c>
      <c r="AX241" s="13" t="s">
        <v>79</v>
      </c>
      <c r="AY241" s="215" t="s">
        <v>145</v>
      </c>
    </row>
    <row r="242" s="15" customFormat="1">
      <c r="A242" s="15"/>
      <c r="B242" s="229"/>
      <c r="C242" s="15"/>
      <c r="D242" s="210" t="s">
        <v>157</v>
      </c>
      <c r="E242" s="230" t="s">
        <v>1</v>
      </c>
      <c r="F242" s="231" t="s">
        <v>171</v>
      </c>
      <c r="G242" s="15"/>
      <c r="H242" s="232">
        <v>131.79400000000001</v>
      </c>
      <c r="I242" s="233"/>
      <c r="J242" s="15"/>
      <c r="K242" s="15"/>
      <c r="L242" s="229"/>
      <c r="M242" s="234"/>
      <c r="N242" s="235"/>
      <c r="O242" s="235"/>
      <c r="P242" s="235"/>
      <c r="Q242" s="235"/>
      <c r="R242" s="235"/>
      <c r="S242" s="235"/>
      <c r="T242" s="23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30" t="s">
        <v>157</v>
      </c>
      <c r="AU242" s="230" t="s">
        <v>89</v>
      </c>
      <c r="AV242" s="15" t="s">
        <v>153</v>
      </c>
      <c r="AW242" s="15" t="s">
        <v>36</v>
      </c>
      <c r="AX242" s="15" t="s">
        <v>87</v>
      </c>
      <c r="AY242" s="230" t="s">
        <v>145</v>
      </c>
    </row>
    <row r="243" s="2" customFormat="1" ht="24.15" customHeight="1">
      <c r="A243" s="38"/>
      <c r="B243" s="196"/>
      <c r="C243" s="197" t="s">
        <v>628</v>
      </c>
      <c r="D243" s="197" t="s">
        <v>148</v>
      </c>
      <c r="E243" s="198" t="s">
        <v>426</v>
      </c>
      <c r="F243" s="199" t="s">
        <v>427</v>
      </c>
      <c r="G243" s="200" t="s">
        <v>179</v>
      </c>
      <c r="H243" s="201">
        <v>62.674999999999997</v>
      </c>
      <c r="I243" s="202"/>
      <c r="J243" s="203">
        <f>ROUND(I243*H243,2)</f>
        <v>0</v>
      </c>
      <c r="K243" s="199" t="s">
        <v>311</v>
      </c>
      <c r="L243" s="39"/>
      <c r="M243" s="204" t="s">
        <v>1</v>
      </c>
      <c r="N243" s="205" t="s">
        <v>44</v>
      </c>
      <c r="O243" s="77"/>
      <c r="P243" s="206">
        <f>O243*H243</f>
        <v>0</v>
      </c>
      <c r="Q243" s="206">
        <v>0</v>
      </c>
      <c r="R243" s="206">
        <f>Q243*H243</f>
        <v>0</v>
      </c>
      <c r="S243" s="206">
        <v>0</v>
      </c>
      <c r="T243" s="20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8" t="s">
        <v>153</v>
      </c>
      <c r="AT243" s="208" t="s">
        <v>148</v>
      </c>
      <c r="AU243" s="208" t="s">
        <v>89</v>
      </c>
      <c r="AY243" s="19" t="s">
        <v>145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9" t="s">
        <v>87</v>
      </c>
      <c r="BK243" s="209">
        <f>ROUND(I243*H243,2)</f>
        <v>0</v>
      </c>
      <c r="BL243" s="19" t="s">
        <v>153</v>
      </c>
      <c r="BM243" s="208" t="s">
        <v>629</v>
      </c>
    </row>
    <row r="244" s="13" customFormat="1">
      <c r="A244" s="13"/>
      <c r="B244" s="214"/>
      <c r="C244" s="13"/>
      <c r="D244" s="210" t="s">
        <v>157</v>
      </c>
      <c r="E244" s="215" t="s">
        <v>1</v>
      </c>
      <c r="F244" s="216" t="s">
        <v>630</v>
      </c>
      <c r="G244" s="13"/>
      <c r="H244" s="217">
        <v>13.925000000000001</v>
      </c>
      <c r="I244" s="218"/>
      <c r="J244" s="13"/>
      <c r="K244" s="13"/>
      <c r="L244" s="214"/>
      <c r="M244" s="219"/>
      <c r="N244" s="220"/>
      <c r="O244" s="220"/>
      <c r="P244" s="220"/>
      <c r="Q244" s="220"/>
      <c r="R244" s="220"/>
      <c r="S244" s="220"/>
      <c r="T244" s="22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15" t="s">
        <v>157</v>
      </c>
      <c r="AU244" s="215" t="s">
        <v>89</v>
      </c>
      <c r="AV244" s="13" t="s">
        <v>89</v>
      </c>
      <c r="AW244" s="13" t="s">
        <v>36</v>
      </c>
      <c r="AX244" s="13" t="s">
        <v>79</v>
      </c>
      <c r="AY244" s="215" t="s">
        <v>145</v>
      </c>
    </row>
    <row r="245" s="13" customFormat="1">
      <c r="A245" s="13"/>
      <c r="B245" s="214"/>
      <c r="C245" s="13"/>
      <c r="D245" s="210" t="s">
        <v>157</v>
      </c>
      <c r="E245" s="215" t="s">
        <v>1</v>
      </c>
      <c r="F245" s="216" t="s">
        <v>631</v>
      </c>
      <c r="G245" s="13"/>
      <c r="H245" s="217">
        <v>48.75</v>
      </c>
      <c r="I245" s="218"/>
      <c r="J245" s="13"/>
      <c r="K245" s="13"/>
      <c r="L245" s="214"/>
      <c r="M245" s="219"/>
      <c r="N245" s="220"/>
      <c r="O245" s="220"/>
      <c r="P245" s="220"/>
      <c r="Q245" s="220"/>
      <c r="R245" s="220"/>
      <c r="S245" s="220"/>
      <c r="T245" s="22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15" t="s">
        <v>157</v>
      </c>
      <c r="AU245" s="215" t="s">
        <v>89</v>
      </c>
      <c r="AV245" s="13" t="s">
        <v>89</v>
      </c>
      <c r="AW245" s="13" t="s">
        <v>36</v>
      </c>
      <c r="AX245" s="13" t="s">
        <v>79</v>
      </c>
      <c r="AY245" s="215" t="s">
        <v>145</v>
      </c>
    </row>
    <row r="246" s="15" customFormat="1">
      <c r="A246" s="15"/>
      <c r="B246" s="229"/>
      <c r="C246" s="15"/>
      <c r="D246" s="210" t="s">
        <v>157</v>
      </c>
      <c r="E246" s="230" t="s">
        <v>1</v>
      </c>
      <c r="F246" s="231" t="s">
        <v>171</v>
      </c>
      <c r="G246" s="15"/>
      <c r="H246" s="232">
        <v>62.674999999999997</v>
      </c>
      <c r="I246" s="233"/>
      <c r="J246" s="15"/>
      <c r="K246" s="15"/>
      <c r="L246" s="229"/>
      <c r="M246" s="234"/>
      <c r="N246" s="235"/>
      <c r="O246" s="235"/>
      <c r="P246" s="235"/>
      <c r="Q246" s="235"/>
      <c r="R246" s="235"/>
      <c r="S246" s="235"/>
      <c r="T246" s="23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30" t="s">
        <v>157</v>
      </c>
      <c r="AU246" s="230" t="s">
        <v>89</v>
      </c>
      <c r="AV246" s="15" t="s">
        <v>153</v>
      </c>
      <c r="AW246" s="15" t="s">
        <v>36</v>
      </c>
      <c r="AX246" s="15" t="s">
        <v>87</v>
      </c>
      <c r="AY246" s="230" t="s">
        <v>145</v>
      </c>
    </row>
    <row r="247" s="2" customFormat="1" ht="14.4" customHeight="1">
      <c r="A247" s="38"/>
      <c r="B247" s="196"/>
      <c r="C247" s="197" t="s">
        <v>632</v>
      </c>
      <c r="D247" s="197" t="s">
        <v>148</v>
      </c>
      <c r="E247" s="198" t="s">
        <v>430</v>
      </c>
      <c r="F247" s="199" t="s">
        <v>431</v>
      </c>
      <c r="G247" s="200" t="s">
        <v>179</v>
      </c>
      <c r="H247" s="201">
        <v>1190.8250000000001</v>
      </c>
      <c r="I247" s="202"/>
      <c r="J247" s="203">
        <f>ROUND(I247*H247,2)</f>
        <v>0</v>
      </c>
      <c r="K247" s="199" t="s">
        <v>311</v>
      </c>
      <c r="L247" s="39"/>
      <c r="M247" s="204" t="s">
        <v>1</v>
      </c>
      <c r="N247" s="205" t="s">
        <v>44</v>
      </c>
      <c r="O247" s="77"/>
      <c r="P247" s="206">
        <f>O247*H247</f>
        <v>0</v>
      </c>
      <c r="Q247" s="206">
        <v>0</v>
      </c>
      <c r="R247" s="206">
        <f>Q247*H247</f>
        <v>0</v>
      </c>
      <c r="S247" s="206">
        <v>0</v>
      </c>
      <c r="T247" s="20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8" t="s">
        <v>153</v>
      </c>
      <c r="AT247" s="208" t="s">
        <v>148</v>
      </c>
      <c r="AU247" s="208" t="s">
        <v>89</v>
      </c>
      <c r="AY247" s="19" t="s">
        <v>145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9" t="s">
        <v>87</v>
      </c>
      <c r="BK247" s="209">
        <f>ROUND(I247*H247,2)</f>
        <v>0</v>
      </c>
      <c r="BL247" s="19" t="s">
        <v>153</v>
      </c>
      <c r="BM247" s="208" t="s">
        <v>633</v>
      </c>
    </row>
    <row r="248" s="13" customFormat="1">
      <c r="A248" s="13"/>
      <c r="B248" s="214"/>
      <c r="C248" s="13"/>
      <c r="D248" s="210" t="s">
        <v>157</v>
      </c>
      <c r="E248" s="215" t="s">
        <v>1</v>
      </c>
      <c r="F248" s="216" t="s">
        <v>634</v>
      </c>
      <c r="G248" s="13"/>
      <c r="H248" s="217">
        <v>1190.8250000000001</v>
      </c>
      <c r="I248" s="218"/>
      <c r="J248" s="13"/>
      <c r="K248" s="13"/>
      <c r="L248" s="214"/>
      <c r="M248" s="219"/>
      <c r="N248" s="220"/>
      <c r="O248" s="220"/>
      <c r="P248" s="220"/>
      <c r="Q248" s="220"/>
      <c r="R248" s="220"/>
      <c r="S248" s="220"/>
      <c r="T248" s="22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15" t="s">
        <v>157</v>
      </c>
      <c r="AU248" s="215" t="s">
        <v>89</v>
      </c>
      <c r="AV248" s="13" t="s">
        <v>89</v>
      </c>
      <c r="AW248" s="13" t="s">
        <v>36</v>
      </c>
      <c r="AX248" s="13" t="s">
        <v>87</v>
      </c>
      <c r="AY248" s="215" t="s">
        <v>145</v>
      </c>
    </row>
    <row r="249" s="2" customFormat="1" ht="24.15" customHeight="1">
      <c r="A249" s="38"/>
      <c r="B249" s="196"/>
      <c r="C249" s="197" t="s">
        <v>635</v>
      </c>
      <c r="D249" s="197" t="s">
        <v>148</v>
      </c>
      <c r="E249" s="198" t="s">
        <v>436</v>
      </c>
      <c r="F249" s="199" t="s">
        <v>437</v>
      </c>
      <c r="G249" s="200" t="s">
        <v>179</v>
      </c>
      <c r="H249" s="201">
        <v>62.674999999999997</v>
      </c>
      <c r="I249" s="202"/>
      <c r="J249" s="203">
        <f>ROUND(I249*H249,2)</f>
        <v>0</v>
      </c>
      <c r="K249" s="199" t="s">
        <v>311</v>
      </c>
      <c r="L249" s="39"/>
      <c r="M249" s="204" t="s">
        <v>1</v>
      </c>
      <c r="N249" s="205" t="s">
        <v>44</v>
      </c>
      <c r="O249" s="77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8" t="s">
        <v>153</v>
      </c>
      <c r="AT249" s="208" t="s">
        <v>148</v>
      </c>
      <c r="AU249" s="208" t="s">
        <v>89</v>
      </c>
      <c r="AY249" s="19" t="s">
        <v>145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9" t="s">
        <v>87</v>
      </c>
      <c r="BK249" s="209">
        <f>ROUND(I249*H249,2)</f>
        <v>0</v>
      </c>
      <c r="BL249" s="19" t="s">
        <v>153</v>
      </c>
      <c r="BM249" s="208" t="s">
        <v>636</v>
      </c>
    </row>
    <row r="250" s="13" customFormat="1">
      <c r="A250" s="13"/>
      <c r="B250" s="214"/>
      <c r="C250" s="13"/>
      <c r="D250" s="210" t="s">
        <v>157</v>
      </c>
      <c r="E250" s="215" t="s">
        <v>1</v>
      </c>
      <c r="F250" s="216" t="s">
        <v>637</v>
      </c>
      <c r="G250" s="13"/>
      <c r="H250" s="217">
        <v>62.674999999999997</v>
      </c>
      <c r="I250" s="218"/>
      <c r="J250" s="13"/>
      <c r="K250" s="13"/>
      <c r="L250" s="214"/>
      <c r="M250" s="219"/>
      <c r="N250" s="220"/>
      <c r="O250" s="220"/>
      <c r="P250" s="220"/>
      <c r="Q250" s="220"/>
      <c r="R250" s="220"/>
      <c r="S250" s="220"/>
      <c r="T250" s="22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15" t="s">
        <v>157</v>
      </c>
      <c r="AU250" s="215" t="s">
        <v>89</v>
      </c>
      <c r="AV250" s="13" t="s">
        <v>89</v>
      </c>
      <c r="AW250" s="13" t="s">
        <v>36</v>
      </c>
      <c r="AX250" s="13" t="s">
        <v>87</v>
      </c>
      <c r="AY250" s="215" t="s">
        <v>145</v>
      </c>
    </row>
    <row r="251" s="12" customFormat="1" ht="22.8" customHeight="1">
      <c r="A251" s="12"/>
      <c r="B251" s="183"/>
      <c r="C251" s="12"/>
      <c r="D251" s="184" t="s">
        <v>78</v>
      </c>
      <c r="E251" s="194" t="s">
        <v>439</v>
      </c>
      <c r="F251" s="194" t="s">
        <v>440</v>
      </c>
      <c r="G251" s="12"/>
      <c r="H251" s="12"/>
      <c r="I251" s="186"/>
      <c r="J251" s="195">
        <f>BK251</f>
        <v>0</v>
      </c>
      <c r="K251" s="12"/>
      <c r="L251" s="183"/>
      <c r="M251" s="188"/>
      <c r="N251" s="189"/>
      <c r="O251" s="189"/>
      <c r="P251" s="190">
        <f>P252</f>
        <v>0</v>
      </c>
      <c r="Q251" s="189"/>
      <c r="R251" s="190">
        <f>R252</f>
        <v>0</v>
      </c>
      <c r="S251" s="189"/>
      <c r="T251" s="191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84" t="s">
        <v>87</v>
      </c>
      <c r="AT251" s="192" t="s">
        <v>78</v>
      </c>
      <c r="AU251" s="192" t="s">
        <v>87</v>
      </c>
      <c r="AY251" s="184" t="s">
        <v>145</v>
      </c>
      <c r="BK251" s="193">
        <f>BK252</f>
        <v>0</v>
      </c>
    </row>
    <row r="252" s="2" customFormat="1" ht="24.15" customHeight="1">
      <c r="A252" s="38"/>
      <c r="B252" s="196"/>
      <c r="C252" s="197" t="s">
        <v>638</v>
      </c>
      <c r="D252" s="197" t="s">
        <v>148</v>
      </c>
      <c r="E252" s="198" t="s">
        <v>442</v>
      </c>
      <c r="F252" s="199" t="s">
        <v>443</v>
      </c>
      <c r="G252" s="200" t="s">
        <v>179</v>
      </c>
      <c r="H252" s="201">
        <v>161.15100000000001</v>
      </c>
      <c r="I252" s="202"/>
      <c r="J252" s="203">
        <f>ROUND(I252*H252,2)</f>
        <v>0</v>
      </c>
      <c r="K252" s="199" t="s">
        <v>311</v>
      </c>
      <c r="L252" s="39"/>
      <c r="M252" s="204" t="s">
        <v>1</v>
      </c>
      <c r="N252" s="205" t="s">
        <v>44</v>
      </c>
      <c r="O252" s="77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8" t="s">
        <v>153</v>
      </c>
      <c r="AT252" s="208" t="s">
        <v>148</v>
      </c>
      <c r="AU252" s="208" t="s">
        <v>89</v>
      </c>
      <c r="AY252" s="19" t="s">
        <v>145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9" t="s">
        <v>87</v>
      </c>
      <c r="BK252" s="209">
        <f>ROUND(I252*H252,2)</f>
        <v>0</v>
      </c>
      <c r="BL252" s="19" t="s">
        <v>153</v>
      </c>
      <c r="BM252" s="208" t="s">
        <v>639</v>
      </c>
    </row>
    <row r="253" s="12" customFormat="1" ht="25.92" customHeight="1">
      <c r="A253" s="12"/>
      <c r="B253" s="183"/>
      <c r="C253" s="12"/>
      <c r="D253" s="184" t="s">
        <v>78</v>
      </c>
      <c r="E253" s="185" t="s">
        <v>446</v>
      </c>
      <c r="F253" s="185" t="s">
        <v>447</v>
      </c>
      <c r="G253" s="12"/>
      <c r="H253" s="12"/>
      <c r="I253" s="186"/>
      <c r="J253" s="187">
        <f>BK253</f>
        <v>0</v>
      </c>
      <c r="K253" s="12"/>
      <c r="L253" s="183"/>
      <c r="M253" s="188"/>
      <c r="N253" s="189"/>
      <c r="O253" s="189"/>
      <c r="P253" s="190">
        <f>P254</f>
        <v>0</v>
      </c>
      <c r="Q253" s="189"/>
      <c r="R253" s="190">
        <f>R254</f>
        <v>0.052999999999999998</v>
      </c>
      <c r="S253" s="189"/>
      <c r="T253" s="191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84" t="s">
        <v>89</v>
      </c>
      <c r="AT253" s="192" t="s">
        <v>78</v>
      </c>
      <c r="AU253" s="192" t="s">
        <v>79</v>
      </c>
      <c r="AY253" s="184" t="s">
        <v>145</v>
      </c>
      <c r="BK253" s="193">
        <f>BK254</f>
        <v>0</v>
      </c>
    </row>
    <row r="254" s="12" customFormat="1" ht="22.8" customHeight="1">
      <c r="A254" s="12"/>
      <c r="B254" s="183"/>
      <c r="C254" s="12"/>
      <c r="D254" s="184" t="s">
        <v>78</v>
      </c>
      <c r="E254" s="194" t="s">
        <v>448</v>
      </c>
      <c r="F254" s="194" t="s">
        <v>449</v>
      </c>
      <c r="G254" s="12"/>
      <c r="H254" s="12"/>
      <c r="I254" s="186"/>
      <c r="J254" s="195">
        <f>BK254</f>
        <v>0</v>
      </c>
      <c r="K254" s="12"/>
      <c r="L254" s="183"/>
      <c r="M254" s="188"/>
      <c r="N254" s="189"/>
      <c r="O254" s="189"/>
      <c r="P254" s="190">
        <f>SUM(P255:P265)</f>
        <v>0</v>
      </c>
      <c r="Q254" s="189"/>
      <c r="R254" s="190">
        <f>SUM(R255:R265)</f>
        <v>0.052999999999999998</v>
      </c>
      <c r="S254" s="189"/>
      <c r="T254" s="191">
        <f>SUM(T255:T265)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84" t="s">
        <v>89</v>
      </c>
      <c r="AT254" s="192" t="s">
        <v>78</v>
      </c>
      <c r="AU254" s="192" t="s">
        <v>87</v>
      </c>
      <c r="AY254" s="184" t="s">
        <v>145</v>
      </c>
      <c r="BK254" s="193">
        <f>SUM(BK255:BK265)</f>
        <v>0</v>
      </c>
    </row>
    <row r="255" s="2" customFormat="1" ht="24.15" customHeight="1">
      <c r="A255" s="38"/>
      <c r="B255" s="196"/>
      <c r="C255" s="197" t="s">
        <v>640</v>
      </c>
      <c r="D255" s="197" t="s">
        <v>148</v>
      </c>
      <c r="E255" s="198" t="s">
        <v>451</v>
      </c>
      <c r="F255" s="199" t="s">
        <v>452</v>
      </c>
      <c r="G255" s="200" t="s">
        <v>349</v>
      </c>
      <c r="H255" s="201">
        <v>42.098999999999997</v>
      </c>
      <c r="I255" s="202"/>
      <c r="J255" s="203">
        <f>ROUND(I255*H255,2)</f>
        <v>0</v>
      </c>
      <c r="K255" s="199" t="s">
        <v>311</v>
      </c>
      <c r="L255" s="39"/>
      <c r="M255" s="204" t="s">
        <v>1</v>
      </c>
      <c r="N255" s="205" t="s">
        <v>44</v>
      </c>
      <c r="O255" s="77"/>
      <c r="P255" s="206">
        <f>O255*H255</f>
        <v>0</v>
      </c>
      <c r="Q255" s="206">
        <v>0</v>
      </c>
      <c r="R255" s="206">
        <f>Q255*H255</f>
        <v>0</v>
      </c>
      <c r="S255" s="206">
        <v>0</v>
      </c>
      <c r="T255" s="20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8" t="s">
        <v>236</v>
      </c>
      <c r="AT255" s="208" t="s">
        <v>148</v>
      </c>
      <c r="AU255" s="208" t="s">
        <v>89</v>
      </c>
      <c r="AY255" s="19" t="s">
        <v>145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9" t="s">
        <v>87</v>
      </c>
      <c r="BK255" s="209">
        <f>ROUND(I255*H255,2)</f>
        <v>0</v>
      </c>
      <c r="BL255" s="19" t="s">
        <v>236</v>
      </c>
      <c r="BM255" s="208" t="s">
        <v>641</v>
      </c>
    </row>
    <row r="256" s="13" customFormat="1">
      <c r="A256" s="13"/>
      <c r="B256" s="214"/>
      <c r="C256" s="13"/>
      <c r="D256" s="210" t="s">
        <v>157</v>
      </c>
      <c r="E256" s="215" t="s">
        <v>1</v>
      </c>
      <c r="F256" s="216" t="s">
        <v>642</v>
      </c>
      <c r="G256" s="13"/>
      <c r="H256" s="217">
        <v>42.098999999999997</v>
      </c>
      <c r="I256" s="218"/>
      <c r="J256" s="13"/>
      <c r="K256" s="13"/>
      <c r="L256" s="214"/>
      <c r="M256" s="219"/>
      <c r="N256" s="220"/>
      <c r="O256" s="220"/>
      <c r="P256" s="220"/>
      <c r="Q256" s="220"/>
      <c r="R256" s="220"/>
      <c r="S256" s="220"/>
      <c r="T256" s="22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15" t="s">
        <v>157</v>
      </c>
      <c r="AU256" s="215" t="s">
        <v>89</v>
      </c>
      <c r="AV256" s="13" t="s">
        <v>89</v>
      </c>
      <c r="AW256" s="13" t="s">
        <v>36</v>
      </c>
      <c r="AX256" s="13" t="s">
        <v>87</v>
      </c>
      <c r="AY256" s="215" t="s">
        <v>145</v>
      </c>
    </row>
    <row r="257" s="2" customFormat="1" ht="14.4" customHeight="1">
      <c r="A257" s="38"/>
      <c r="B257" s="196"/>
      <c r="C257" s="237" t="s">
        <v>643</v>
      </c>
      <c r="D257" s="237" t="s">
        <v>176</v>
      </c>
      <c r="E257" s="238" t="s">
        <v>472</v>
      </c>
      <c r="F257" s="239" t="s">
        <v>473</v>
      </c>
      <c r="G257" s="240" t="s">
        <v>179</v>
      </c>
      <c r="H257" s="241">
        <v>0.014999999999999999</v>
      </c>
      <c r="I257" s="242"/>
      <c r="J257" s="243">
        <f>ROUND(I257*H257,2)</f>
        <v>0</v>
      </c>
      <c r="K257" s="239" t="s">
        <v>311</v>
      </c>
      <c r="L257" s="244"/>
      <c r="M257" s="245" t="s">
        <v>1</v>
      </c>
      <c r="N257" s="246" t="s">
        <v>44</v>
      </c>
      <c r="O257" s="77"/>
      <c r="P257" s="206">
        <f>O257*H257</f>
        <v>0</v>
      </c>
      <c r="Q257" s="206">
        <v>1</v>
      </c>
      <c r="R257" s="206">
        <f>Q257*H257</f>
        <v>0.014999999999999999</v>
      </c>
      <c r="S257" s="206">
        <v>0</v>
      </c>
      <c r="T257" s="20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8" t="s">
        <v>455</v>
      </c>
      <c r="AT257" s="208" t="s">
        <v>176</v>
      </c>
      <c r="AU257" s="208" t="s">
        <v>89</v>
      </c>
      <c r="AY257" s="19" t="s">
        <v>145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9" t="s">
        <v>87</v>
      </c>
      <c r="BK257" s="209">
        <f>ROUND(I257*H257,2)</f>
        <v>0</v>
      </c>
      <c r="BL257" s="19" t="s">
        <v>236</v>
      </c>
      <c r="BM257" s="208" t="s">
        <v>644</v>
      </c>
    </row>
    <row r="258" s="2" customFormat="1">
      <c r="A258" s="38"/>
      <c r="B258" s="39"/>
      <c r="C258" s="38"/>
      <c r="D258" s="210" t="s">
        <v>155</v>
      </c>
      <c r="E258" s="38"/>
      <c r="F258" s="211" t="s">
        <v>645</v>
      </c>
      <c r="G258" s="38"/>
      <c r="H258" s="38"/>
      <c r="I258" s="132"/>
      <c r="J258" s="38"/>
      <c r="K258" s="38"/>
      <c r="L258" s="39"/>
      <c r="M258" s="212"/>
      <c r="N258" s="213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155</v>
      </c>
      <c r="AU258" s="19" t="s">
        <v>89</v>
      </c>
    </row>
    <row r="259" s="13" customFormat="1">
      <c r="A259" s="13"/>
      <c r="B259" s="214"/>
      <c r="C259" s="13"/>
      <c r="D259" s="210" t="s">
        <v>157</v>
      </c>
      <c r="E259" s="215" t="s">
        <v>1</v>
      </c>
      <c r="F259" s="216" t="s">
        <v>646</v>
      </c>
      <c r="G259" s="13"/>
      <c r="H259" s="217">
        <v>42.098999999999997</v>
      </c>
      <c r="I259" s="218"/>
      <c r="J259" s="13"/>
      <c r="K259" s="13"/>
      <c r="L259" s="214"/>
      <c r="M259" s="219"/>
      <c r="N259" s="220"/>
      <c r="O259" s="220"/>
      <c r="P259" s="220"/>
      <c r="Q259" s="220"/>
      <c r="R259" s="220"/>
      <c r="S259" s="220"/>
      <c r="T259" s="22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15" t="s">
        <v>157</v>
      </c>
      <c r="AU259" s="215" t="s">
        <v>89</v>
      </c>
      <c r="AV259" s="13" t="s">
        <v>89</v>
      </c>
      <c r="AW259" s="13" t="s">
        <v>36</v>
      </c>
      <c r="AX259" s="13" t="s">
        <v>87</v>
      </c>
      <c r="AY259" s="215" t="s">
        <v>145</v>
      </c>
    </row>
    <row r="260" s="13" customFormat="1">
      <c r="A260" s="13"/>
      <c r="B260" s="214"/>
      <c r="C260" s="13"/>
      <c r="D260" s="210" t="s">
        <v>157</v>
      </c>
      <c r="E260" s="13"/>
      <c r="F260" s="216" t="s">
        <v>647</v>
      </c>
      <c r="G260" s="13"/>
      <c r="H260" s="217">
        <v>0.014999999999999999</v>
      </c>
      <c r="I260" s="218"/>
      <c r="J260" s="13"/>
      <c r="K260" s="13"/>
      <c r="L260" s="214"/>
      <c r="M260" s="219"/>
      <c r="N260" s="220"/>
      <c r="O260" s="220"/>
      <c r="P260" s="220"/>
      <c r="Q260" s="220"/>
      <c r="R260" s="220"/>
      <c r="S260" s="220"/>
      <c r="T260" s="22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15" t="s">
        <v>157</v>
      </c>
      <c r="AU260" s="215" t="s">
        <v>89</v>
      </c>
      <c r="AV260" s="13" t="s">
        <v>89</v>
      </c>
      <c r="AW260" s="13" t="s">
        <v>3</v>
      </c>
      <c r="AX260" s="13" t="s">
        <v>87</v>
      </c>
      <c r="AY260" s="215" t="s">
        <v>145</v>
      </c>
    </row>
    <row r="261" s="2" customFormat="1" ht="24.15" customHeight="1">
      <c r="A261" s="38"/>
      <c r="B261" s="196"/>
      <c r="C261" s="197" t="s">
        <v>648</v>
      </c>
      <c r="D261" s="197" t="s">
        <v>148</v>
      </c>
      <c r="E261" s="198" t="s">
        <v>456</v>
      </c>
      <c r="F261" s="199" t="s">
        <v>457</v>
      </c>
      <c r="G261" s="200" t="s">
        <v>349</v>
      </c>
      <c r="H261" s="201">
        <v>84.197999999999993</v>
      </c>
      <c r="I261" s="202"/>
      <c r="J261" s="203">
        <f>ROUND(I261*H261,2)</f>
        <v>0</v>
      </c>
      <c r="K261" s="199" t="s">
        <v>311</v>
      </c>
      <c r="L261" s="39"/>
      <c r="M261" s="204" t="s">
        <v>1</v>
      </c>
      <c r="N261" s="205" t="s">
        <v>44</v>
      </c>
      <c r="O261" s="77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8" t="s">
        <v>236</v>
      </c>
      <c r="AT261" s="208" t="s">
        <v>148</v>
      </c>
      <c r="AU261" s="208" t="s">
        <v>89</v>
      </c>
      <c r="AY261" s="19" t="s">
        <v>145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9" t="s">
        <v>87</v>
      </c>
      <c r="BK261" s="209">
        <f>ROUND(I261*H261,2)</f>
        <v>0</v>
      </c>
      <c r="BL261" s="19" t="s">
        <v>236</v>
      </c>
      <c r="BM261" s="208" t="s">
        <v>649</v>
      </c>
    </row>
    <row r="262" s="13" customFormat="1">
      <c r="A262" s="13"/>
      <c r="B262" s="214"/>
      <c r="C262" s="13"/>
      <c r="D262" s="210" t="s">
        <v>157</v>
      </c>
      <c r="E262" s="215" t="s">
        <v>1</v>
      </c>
      <c r="F262" s="216" t="s">
        <v>650</v>
      </c>
      <c r="G262" s="13"/>
      <c r="H262" s="217">
        <v>84.197999999999993</v>
      </c>
      <c r="I262" s="218"/>
      <c r="J262" s="13"/>
      <c r="K262" s="13"/>
      <c r="L262" s="214"/>
      <c r="M262" s="219"/>
      <c r="N262" s="220"/>
      <c r="O262" s="220"/>
      <c r="P262" s="220"/>
      <c r="Q262" s="220"/>
      <c r="R262" s="220"/>
      <c r="S262" s="220"/>
      <c r="T262" s="22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15" t="s">
        <v>157</v>
      </c>
      <c r="AU262" s="215" t="s">
        <v>89</v>
      </c>
      <c r="AV262" s="13" t="s">
        <v>89</v>
      </c>
      <c r="AW262" s="13" t="s">
        <v>36</v>
      </c>
      <c r="AX262" s="13" t="s">
        <v>87</v>
      </c>
      <c r="AY262" s="215" t="s">
        <v>145</v>
      </c>
    </row>
    <row r="263" s="2" customFormat="1" ht="14.4" customHeight="1">
      <c r="A263" s="38"/>
      <c r="B263" s="196"/>
      <c r="C263" s="237" t="s">
        <v>651</v>
      </c>
      <c r="D263" s="237" t="s">
        <v>176</v>
      </c>
      <c r="E263" s="238" t="s">
        <v>466</v>
      </c>
      <c r="F263" s="239" t="s">
        <v>467</v>
      </c>
      <c r="G263" s="240" t="s">
        <v>179</v>
      </c>
      <c r="H263" s="241">
        <v>0.037999999999999999</v>
      </c>
      <c r="I263" s="242"/>
      <c r="J263" s="243">
        <f>ROUND(I263*H263,2)</f>
        <v>0</v>
      </c>
      <c r="K263" s="239" t="s">
        <v>311</v>
      </c>
      <c r="L263" s="244"/>
      <c r="M263" s="245" t="s">
        <v>1</v>
      </c>
      <c r="N263" s="246" t="s">
        <v>44</v>
      </c>
      <c r="O263" s="77"/>
      <c r="P263" s="206">
        <f>O263*H263</f>
        <v>0</v>
      </c>
      <c r="Q263" s="206">
        <v>1</v>
      </c>
      <c r="R263" s="206">
        <f>Q263*H263</f>
        <v>0.037999999999999999</v>
      </c>
      <c r="S263" s="206">
        <v>0</v>
      </c>
      <c r="T263" s="20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8" t="s">
        <v>455</v>
      </c>
      <c r="AT263" s="208" t="s">
        <v>176</v>
      </c>
      <c r="AU263" s="208" t="s">
        <v>89</v>
      </c>
      <c r="AY263" s="19" t="s">
        <v>145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19" t="s">
        <v>87</v>
      </c>
      <c r="BK263" s="209">
        <f>ROUND(I263*H263,2)</f>
        <v>0</v>
      </c>
      <c r="BL263" s="19" t="s">
        <v>236</v>
      </c>
      <c r="BM263" s="208" t="s">
        <v>652</v>
      </c>
    </row>
    <row r="264" s="13" customFormat="1">
      <c r="A264" s="13"/>
      <c r="B264" s="214"/>
      <c r="C264" s="13"/>
      <c r="D264" s="210" t="s">
        <v>157</v>
      </c>
      <c r="E264" s="13"/>
      <c r="F264" s="216" t="s">
        <v>653</v>
      </c>
      <c r="G264" s="13"/>
      <c r="H264" s="217">
        <v>0.037999999999999999</v>
      </c>
      <c r="I264" s="218"/>
      <c r="J264" s="13"/>
      <c r="K264" s="13"/>
      <c r="L264" s="214"/>
      <c r="M264" s="219"/>
      <c r="N264" s="220"/>
      <c r="O264" s="220"/>
      <c r="P264" s="220"/>
      <c r="Q264" s="220"/>
      <c r="R264" s="220"/>
      <c r="S264" s="220"/>
      <c r="T264" s="22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15" t="s">
        <v>157</v>
      </c>
      <c r="AU264" s="215" t="s">
        <v>89</v>
      </c>
      <c r="AV264" s="13" t="s">
        <v>89</v>
      </c>
      <c r="AW264" s="13" t="s">
        <v>3</v>
      </c>
      <c r="AX264" s="13" t="s">
        <v>87</v>
      </c>
      <c r="AY264" s="215" t="s">
        <v>145</v>
      </c>
    </row>
    <row r="265" s="2" customFormat="1" ht="24.15" customHeight="1">
      <c r="A265" s="38"/>
      <c r="B265" s="196"/>
      <c r="C265" s="197" t="s">
        <v>654</v>
      </c>
      <c r="D265" s="197" t="s">
        <v>148</v>
      </c>
      <c r="E265" s="198" t="s">
        <v>461</v>
      </c>
      <c r="F265" s="199" t="s">
        <v>462</v>
      </c>
      <c r="G265" s="200" t="s">
        <v>179</v>
      </c>
      <c r="H265" s="201">
        <v>0.052999999999999998</v>
      </c>
      <c r="I265" s="202"/>
      <c r="J265" s="203">
        <f>ROUND(I265*H265,2)</f>
        <v>0</v>
      </c>
      <c r="K265" s="199" t="s">
        <v>311</v>
      </c>
      <c r="L265" s="39"/>
      <c r="M265" s="204" t="s">
        <v>1</v>
      </c>
      <c r="N265" s="205" t="s">
        <v>44</v>
      </c>
      <c r="O265" s="77"/>
      <c r="P265" s="206">
        <f>O265*H265</f>
        <v>0</v>
      </c>
      <c r="Q265" s="206">
        <v>0</v>
      </c>
      <c r="R265" s="206">
        <f>Q265*H265</f>
        <v>0</v>
      </c>
      <c r="S265" s="206">
        <v>0</v>
      </c>
      <c r="T265" s="20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08" t="s">
        <v>236</v>
      </c>
      <c r="AT265" s="208" t="s">
        <v>148</v>
      </c>
      <c r="AU265" s="208" t="s">
        <v>89</v>
      </c>
      <c r="AY265" s="19" t="s">
        <v>145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9" t="s">
        <v>87</v>
      </c>
      <c r="BK265" s="209">
        <f>ROUND(I265*H265,2)</f>
        <v>0</v>
      </c>
      <c r="BL265" s="19" t="s">
        <v>236</v>
      </c>
      <c r="BM265" s="208" t="s">
        <v>655</v>
      </c>
    </row>
    <row r="266" s="12" customFormat="1" ht="25.92" customHeight="1">
      <c r="A266" s="12"/>
      <c r="B266" s="183"/>
      <c r="C266" s="12"/>
      <c r="D266" s="184" t="s">
        <v>78</v>
      </c>
      <c r="E266" s="185" t="s">
        <v>115</v>
      </c>
      <c r="F266" s="185" t="s">
        <v>116</v>
      </c>
      <c r="G266" s="12"/>
      <c r="H266" s="12"/>
      <c r="I266" s="186"/>
      <c r="J266" s="187">
        <f>BK266</f>
        <v>0</v>
      </c>
      <c r="K266" s="12"/>
      <c r="L266" s="183"/>
      <c r="M266" s="188"/>
      <c r="N266" s="189"/>
      <c r="O266" s="189"/>
      <c r="P266" s="190">
        <f>P267+P271</f>
        <v>0</v>
      </c>
      <c r="Q266" s="189"/>
      <c r="R266" s="190">
        <f>R267+R271</f>
        <v>0</v>
      </c>
      <c r="S266" s="189"/>
      <c r="T266" s="191">
        <f>T267+T271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84" t="s">
        <v>146</v>
      </c>
      <c r="AT266" s="192" t="s">
        <v>78</v>
      </c>
      <c r="AU266" s="192" t="s">
        <v>79</v>
      </c>
      <c r="AY266" s="184" t="s">
        <v>145</v>
      </c>
      <c r="BK266" s="193">
        <f>BK267+BK271</f>
        <v>0</v>
      </c>
    </row>
    <row r="267" s="12" customFormat="1" ht="22.8" customHeight="1">
      <c r="A267" s="12"/>
      <c r="B267" s="183"/>
      <c r="C267" s="12"/>
      <c r="D267" s="184" t="s">
        <v>78</v>
      </c>
      <c r="E267" s="194" t="s">
        <v>476</v>
      </c>
      <c r="F267" s="194" t="s">
        <v>477</v>
      </c>
      <c r="G267" s="12"/>
      <c r="H267" s="12"/>
      <c r="I267" s="186"/>
      <c r="J267" s="195">
        <f>BK267</f>
        <v>0</v>
      </c>
      <c r="K267" s="12"/>
      <c r="L267" s="183"/>
      <c r="M267" s="188"/>
      <c r="N267" s="189"/>
      <c r="O267" s="189"/>
      <c r="P267" s="190">
        <f>SUM(P268:P270)</f>
        <v>0</v>
      </c>
      <c r="Q267" s="189"/>
      <c r="R267" s="190">
        <f>SUM(R268:R270)</f>
        <v>0</v>
      </c>
      <c r="S267" s="189"/>
      <c r="T267" s="191">
        <f>SUM(T268:T270)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84" t="s">
        <v>146</v>
      </c>
      <c r="AT267" s="192" t="s">
        <v>78</v>
      </c>
      <c r="AU267" s="192" t="s">
        <v>87</v>
      </c>
      <c r="AY267" s="184" t="s">
        <v>145</v>
      </c>
      <c r="BK267" s="193">
        <f>SUM(BK268:BK270)</f>
        <v>0</v>
      </c>
    </row>
    <row r="268" s="2" customFormat="1" ht="14.4" customHeight="1">
      <c r="A268" s="38"/>
      <c r="B268" s="196"/>
      <c r="C268" s="197" t="s">
        <v>656</v>
      </c>
      <c r="D268" s="197" t="s">
        <v>148</v>
      </c>
      <c r="E268" s="198" t="s">
        <v>479</v>
      </c>
      <c r="F268" s="199" t="s">
        <v>480</v>
      </c>
      <c r="G268" s="200" t="s">
        <v>481</v>
      </c>
      <c r="H268" s="201">
        <v>1</v>
      </c>
      <c r="I268" s="202"/>
      <c r="J268" s="203">
        <f>ROUND(I268*H268,2)</f>
        <v>0</v>
      </c>
      <c r="K268" s="199" t="s">
        <v>311</v>
      </c>
      <c r="L268" s="39"/>
      <c r="M268" s="204" t="s">
        <v>1</v>
      </c>
      <c r="N268" s="205" t="s">
        <v>44</v>
      </c>
      <c r="O268" s="77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8" t="s">
        <v>482</v>
      </c>
      <c r="AT268" s="208" t="s">
        <v>148</v>
      </c>
      <c r="AU268" s="208" t="s">
        <v>89</v>
      </c>
      <c r="AY268" s="19" t="s">
        <v>145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9" t="s">
        <v>87</v>
      </c>
      <c r="BK268" s="209">
        <f>ROUND(I268*H268,2)</f>
        <v>0</v>
      </c>
      <c r="BL268" s="19" t="s">
        <v>482</v>
      </c>
      <c r="BM268" s="208" t="s">
        <v>657</v>
      </c>
    </row>
    <row r="269" s="2" customFormat="1" ht="14.4" customHeight="1">
      <c r="A269" s="38"/>
      <c r="B269" s="196"/>
      <c r="C269" s="197" t="s">
        <v>658</v>
      </c>
      <c r="D269" s="197" t="s">
        <v>148</v>
      </c>
      <c r="E269" s="198" t="s">
        <v>485</v>
      </c>
      <c r="F269" s="199" t="s">
        <v>486</v>
      </c>
      <c r="G269" s="200" t="s">
        <v>481</v>
      </c>
      <c r="H269" s="201">
        <v>1</v>
      </c>
      <c r="I269" s="202"/>
      <c r="J269" s="203">
        <f>ROUND(I269*H269,2)</f>
        <v>0</v>
      </c>
      <c r="K269" s="199" t="s">
        <v>311</v>
      </c>
      <c r="L269" s="39"/>
      <c r="M269" s="204" t="s">
        <v>1</v>
      </c>
      <c r="N269" s="205" t="s">
        <v>44</v>
      </c>
      <c r="O269" s="77"/>
      <c r="P269" s="206">
        <f>O269*H269</f>
        <v>0</v>
      </c>
      <c r="Q269" s="206">
        <v>0</v>
      </c>
      <c r="R269" s="206">
        <f>Q269*H269</f>
        <v>0</v>
      </c>
      <c r="S269" s="206">
        <v>0</v>
      </c>
      <c r="T269" s="20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8" t="s">
        <v>482</v>
      </c>
      <c r="AT269" s="208" t="s">
        <v>148</v>
      </c>
      <c r="AU269" s="208" t="s">
        <v>89</v>
      </c>
      <c r="AY269" s="19" t="s">
        <v>145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19" t="s">
        <v>87</v>
      </c>
      <c r="BK269" s="209">
        <f>ROUND(I269*H269,2)</f>
        <v>0</v>
      </c>
      <c r="BL269" s="19" t="s">
        <v>482</v>
      </c>
      <c r="BM269" s="208" t="s">
        <v>659</v>
      </c>
    </row>
    <row r="270" s="2" customFormat="1" ht="14.4" customHeight="1">
      <c r="A270" s="38"/>
      <c r="B270" s="196"/>
      <c r="C270" s="197" t="s">
        <v>660</v>
      </c>
      <c r="D270" s="197" t="s">
        <v>148</v>
      </c>
      <c r="E270" s="198" t="s">
        <v>489</v>
      </c>
      <c r="F270" s="199" t="s">
        <v>490</v>
      </c>
      <c r="G270" s="200" t="s">
        <v>481</v>
      </c>
      <c r="H270" s="201">
        <v>1</v>
      </c>
      <c r="I270" s="202"/>
      <c r="J270" s="203">
        <f>ROUND(I270*H270,2)</f>
        <v>0</v>
      </c>
      <c r="K270" s="199" t="s">
        <v>311</v>
      </c>
      <c r="L270" s="39"/>
      <c r="M270" s="204" t="s">
        <v>1</v>
      </c>
      <c r="N270" s="205" t="s">
        <v>44</v>
      </c>
      <c r="O270" s="77"/>
      <c r="P270" s="206">
        <f>O270*H270</f>
        <v>0</v>
      </c>
      <c r="Q270" s="206">
        <v>0</v>
      </c>
      <c r="R270" s="206">
        <f>Q270*H270</f>
        <v>0</v>
      </c>
      <c r="S270" s="206">
        <v>0</v>
      </c>
      <c r="T270" s="20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08" t="s">
        <v>482</v>
      </c>
      <c r="AT270" s="208" t="s">
        <v>148</v>
      </c>
      <c r="AU270" s="208" t="s">
        <v>89</v>
      </c>
      <c r="AY270" s="19" t="s">
        <v>145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9" t="s">
        <v>87</v>
      </c>
      <c r="BK270" s="209">
        <f>ROUND(I270*H270,2)</f>
        <v>0</v>
      </c>
      <c r="BL270" s="19" t="s">
        <v>482</v>
      </c>
      <c r="BM270" s="208" t="s">
        <v>661</v>
      </c>
    </row>
    <row r="271" s="12" customFormat="1" ht="22.8" customHeight="1">
      <c r="A271" s="12"/>
      <c r="B271" s="183"/>
      <c r="C271" s="12"/>
      <c r="D271" s="184" t="s">
        <v>78</v>
      </c>
      <c r="E271" s="194" t="s">
        <v>492</v>
      </c>
      <c r="F271" s="194" t="s">
        <v>493</v>
      </c>
      <c r="G271" s="12"/>
      <c r="H271" s="12"/>
      <c r="I271" s="186"/>
      <c r="J271" s="195">
        <f>BK271</f>
        <v>0</v>
      </c>
      <c r="K271" s="12"/>
      <c r="L271" s="183"/>
      <c r="M271" s="188"/>
      <c r="N271" s="189"/>
      <c r="O271" s="189"/>
      <c r="P271" s="190">
        <f>P272</f>
        <v>0</v>
      </c>
      <c r="Q271" s="189"/>
      <c r="R271" s="190">
        <f>R272</f>
        <v>0</v>
      </c>
      <c r="S271" s="189"/>
      <c r="T271" s="191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84" t="s">
        <v>146</v>
      </c>
      <c r="AT271" s="192" t="s">
        <v>78</v>
      </c>
      <c r="AU271" s="192" t="s">
        <v>87</v>
      </c>
      <c r="AY271" s="184" t="s">
        <v>145</v>
      </c>
      <c r="BK271" s="193">
        <f>BK272</f>
        <v>0</v>
      </c>
    </row>
    <row r="272" s="2" customFormat="1" ht="14.4" customHeight="1">
      <c r="A272" s="38"/>
      <c r="B272" s="196"/>
      <c r="C272" s="197" t="s">
        <v>662</v>
      </c>
      <c r="D272" s="197" t="s">
        <v>148</v>
      </c>
      <c r="E272" s="198" t="s">
        <v>495</v>
      </c>
      <c r="F272" s="199" t="s">
        <v>493</v>
      </c>
      <c r="G272" s="200" t="s">
        <v>481</v>
      </c>
      <c r="H272" s="201">
        <v>1</v>
      </c>
      <c r="I272" s="202"/>
      <c r="J272" s="203">
        <f>ROUND(I272*H272,2)</f>
        <v>0</v>
      </c>
      <c r="K272" s="199" t="s">
        <v>311</v>
      </c>
      <c r="L272" s="39"/>
      <c r="M272" s="260" t="s">
        <v>1</v>
      </c>
      <c r="N272" s="261" t="s">
        <v>44</v>
      </c>
      <c r="O272" s="250"/>
      <c r="P272" s="262">
        <f>O272*H272</f>
        <v>0</v>
      </c>
      <c r="Q272" s="262">
        <v>0</v>
      </c>
      <c r="R272" s="262">
        <f>Q272*H272</f>
        <v>0</v>
      </c>
      <c r="S272" s="262">
        <v>0</v>
      </c>
      <c r="T272" s="263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08" t="s">
        <v>482</v>
      </c>
      <c r="AT272" s="208" t="s">
        <v>148</v>
      </c>
      <c r="AU272" s="208" t="s">
        <v>89</v>
      </c>
      <c r="AY272" s="19" t="s">
        <v>145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19" t="s">
        <v>87</v>
      </c>
      <c r="BK272" s="209">
        <f>ROUND(I272*H272,2)</f>
        <v>0</v>
      </c>
      <c r="BL272" s="19" t="s">
        <v>482</v>
      </c>
      <c r="BM272" s="208" t="s">
        <v>663</v>
      </c>
    </row>
    <row r="273" s="2" customFormat="1" ht="6.96" customHeight="1">
      <c r="A273" s="38"/>
      <c r="B273" s="60"/>
      <c r="C273" s="61"/>
      <c r="D273" s="61"/>
      <c r="E273" s="61"/>
      <c r="F273" s="61"/>
      <c r="G273" s="61"/>
      <c r="H273" s="61"/>
      <c r="I273" s="156"/>
      <c r="J273" s="61"/>
      <c r="K273" s="61"/>
      <c r="L273" s="39"/>
      <c r="M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</sheetData>
  <autoFilter ref="C132:K2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  <c r="AZ2" s="264" t="s">
        <v>664</v>
      </c>
      <c r="BA2" s="264" t="s">
        <v>664</v>
      </c>
      <c r="BB2" s="264" t="s">
        <v>1</v>
      </c>
      <c r="BC2" s="264" t="s">
        <v>665</v>
      </c>
      <c r="BD2" s="264" t="s">
        <v>89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  <c r="AZ3" s="264" t="s">
        <v>666</v>
      </c>
      <c r="BA3" s="264" t="s">
        <v>666</v>
      </c>
      <c r="BB3" s="264" t="s">
        <v>1</v>
      </c>
      <c r="BC3" s="264" t="s">
        <v>667</v>
      </c>
      <c r="BD3" s="264" t="s">
        <v>89</v>
      </c>
    </row>
    <row r="4" hidden="1" s="1" customFormat="1" ht="24.96" customHeight="1">
      <c r="B4" s="22"/>
      <c r="D4" s="23" t="s">
        <v>118</v>
      </c>
      <c r="I4" s="128"/>
      <c r="L4" s="22"/>
      <c r="M4" s="130" t="s">
        <v>10</v>
      </c>
      <c r="AT4" s="19" t="s">
        <v>3</v>
      </c>
      <c r="AZ4" s="264" t="s">
        <v>668</v>
      </c>
      <c r="BA4" s="264" t="s">
        <v>668</v>
      </c>
      <c r="BB4" s="264" t="s">
        <v>1</v>
      </c>
      <c r="BC4" s="264" t="s">
        <v>669</v>
      </c>
      <c r="BD4" s="264" t="s">
        <v>89</v>
      </c>
    </row>
    <row r="5" hidden="1" s="1" customFormat="1" ht="6.96" customHeight="1">
      <c r="B5" s="22"/>
      <c r="I5" s="128"/>
      <c r="L5" s="22"/>
      <c r="AZ5" s="264" t="s">
        <v>670</v>
      </c>
      <c r="BA5" s="264" t="s">
        <v>670</v>
      </c>
      <c r="BB5" s="264" t="s">
        <v>1</v>
      </c>
      <c r="BC5" s="264" t="s">
        <v>671</v>
      </c>
      <c r="BD5" s="264" t="s">
        <v>89</v>
      </c>
    </row>
    <row r="6" hidden="1" s="1" customFormat="1" ht="12" customHeight="1">
      <c r="B6" s="22"/>
      <c r="D6" s="32" t="s">
        <v>16</v>
      </c>
      <c r="I6" s="128"/>
      <c r="L6" s="22"/>
      <c r="AZ6" s="264" t="s">
        <v>672</v>
      </c>
      <c r="BA6" s="264" t="s">
        <v>672</v>
      </c>
      <c r="BB6" s="264" t="s">
        <v>1</v>
      </c>
      <c r="BC6" s="264" t="s">
        <v>673</v>
      </c>
      <c r="BD6" s="264" t="s">
        <v>89</v>
      </c>
    </row>
    <row r="7" hidden="1" s="1" customFormat="1" ht="16.5" customHeight="1">
      <c r="B7" s="22"/>
      <c r="E7" s="131" t="str">
        <f>'Rekapitulace stavby'!K6</f>
        <v>Oprava, přestavba propustků na trati v úseku Nedvědice - Tišnov</v>
      </c>
      <c r="F7" s="32"/>
      <c r="G7" s="32"/>
      <c r="H7" s="32"/>
      <c r="I7" s="128"/>
      <c r="L7" s="22"/>
      <c r="AZ7" s="264" t="s">
        <v>674</v>
      </c>
      <c r="BA7" s="264" t="s">
        <v>674</v>
      </c>
      <c r="BB7" s="264" t="s">
        <v>1</v>
      </c>
      <c r="BC7" s="264" t="s">
        <v>675</v>
      </c>
      <c r="BD7" s="264" t="s">
        <v>89</v>
      </c>
    </row>
    <row r="8" hidden="1" s="1" customFormat="1" ht="12" customHeight="1">
      <c r="B8" s="22"/>
      <c r="D8" s="32" t="s">
        <v>119</v>
      </c>
      <c r="I8" s="128"/>
      <c r="L8" s="22"/>
      <c r="AZ8" s="264" t="s">
        <v>676</v>
      </c>
      <c r="BA8" s="264" t="s">
        <v>676</v>
      </c>
      <c r="BB8" s="264" t="s">
        <v>1</v>
      </c>
      <c r="BC8" s="264" t="s">
        <v>677</v>
      </c>
      <c r="BD8" s="264" t="s">
        <v>89</v>
      </c>
    </row>
    <row r="9" hidden="1" s="2" customFormat="1" ht="16.5" customHeight="1">
      <c r="A9" s="38"/>
      <c r="B9" s="39"/>
      <c r="C9" s="38"/>
      <c r="D9" s="38"/>
      <c r="E9" s="131" t="s">
        <v>294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64" t="s">
        <v>678</v>
      </c>
      <c r="BA9" s="264" t="s">
        <v>678</v>
      </c>
      <c r="BB9" s="264" t="s">
        <v>1</v>
      </c>
      <c r="BC9" s="264" t="s">
        <v>679</v>
      </c>
      <c r="BD9" s="264" t="s">
        <v>89</v>
      </c>
    </row>
    <row r="10" hidden="1" s="2" customFormat="1" ht="12" customHeight="1">
      <c r="A10" s="38"/>
      <c r="B10" s="39"/>
      <c r="C10" s="38"/>
      <c r="D10" s="32" t="s">
        <v>295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64" t="s">
        <v>680</v>
      </c>
      <c r="BA10" s="264" t="s">
        <v>680</v>
      </c>
      <c r="BB10" s="264" t="s">
        <v>1</v>
      </c>
      <c r="BC10" s="264" t="s">
        <v>681</v>
      </c>
      <c r="BD10" s="264" t="s">
        <v>89</v>
      </c>
    </row>
    <row r="11" hidden="1" s="2" customFormat="1" ht="16.5" customHeight="1">
      <c r="A11" s="38"/>
      <c r="B11" s="39"/>
      <c r="C11" s="38"/>
      <c r="D11" s="38"/>
      <c r="E11" s="67" t="s">
        <v>682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64" t="s">
        <v>683</v>
      </c>
      <c r="BA11" s="264" t="s">
        <v>683</v>
      </c>
      <c r="BB11" s="264" t="s">
        <v>1</v>
      </c>
      <c r="BC11" s="264" t="s">
        <v>684</v>
      </c>
      <c r="BD11" s="264" t="s">
        <v>89</v>
      </c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264" t="s">
        <v>685</v>
      </c>
      <c r="BA12" s="264" t="s">
        <v>685</v>
      </c>
      <c r="BB12" s="264" t="s">
        <v>1</v>
      </c>
      <c r="BC12" s="264" t="s">
        <v>686</v>
      </c>
      <c r="BD12" s="264" t="s">
        <v>89</v>
      </c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ROUND(J131,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ROUND((SUM(BE131:BE236)),  2)</f>
        <v>0</v>
      </c>
      <c r="G35" s="38"/>
      <c r="H35" s="38"/>
      <c r="I35" s="143">
        <v>0.20999999999999999</v>
      </c>
      <c r="J35" s="142">
        <f>ROUND(((SUM(BE131:BE236))*I35),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ROUND((SUM(BF131:BF236)),  2)</f>
        <v>0</v>
      </c>
      <c r="G36" s="38"/>
      <c r="H36" s="38"/>
      <c r="I36" s="143">
        <v>0.14999999999999999</v>
      </c>
      <c r="J36" s="142">
        <f>ROUND(((SUM(BF131:BF236))*I36),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ROUND((SUM(BG131:BG236)),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ROUND((SUM(BH131:BH236)),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ROUND((SUM(BI131:BI236)),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Oprava, přestavba propustků na trati v úseku Nedvědice - Tišnov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119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294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295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02.03 - Propustek v km 81,920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122</v>
      </c>
      <c r="D96" s="144"/>
      <c r="E96" s="144"/>
      <c r="F96" s="144"/>
      <c r="G96" s="144"/>
      <c r="H96" s="144"/>
      <c r="I96" s="159"/>
      <c r="J96" s="160" t="s">
        <v>123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124</v>
      </c>
      <c r="D98" s="38"/>
      <c r="E98" s="38"/>
      <c r="F98" s="38"/>
      <c r="G98" s="38"/>
      <c r="H98" s="38"/>
      <c r="I98" s="132"/>
      <c r="J98" s="96">
        <f>J131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hidden="1" s="9" customFormat="1" ht="24.96" customHeight="1">
      <c r="A99" s="9"/>
      <c r="B99" s="162"/>
      <c r="C99" s="9"/>
      <c r="D99" s="163" t="s">
        <v>687</v>
      </c>
      <c r="E99" s="164"/>
      <c r="F99" s="164"/>
      <c r="G99" s="164"/>
      <c r="H99" s="164"/>
      <c r="I99" s="165"/>
      <c r="J99" s="166">
        <f>J132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62"/>
      <c r="C100" s="9"/>
      <c r="D100" s="163" t="s">
        <v>688</v>
      </c>
      <c r="E100" s="164"/>
      <c r="F100" s="164"/>
      <c r="G100" s="164"/>
      <c r="H100" s="164"/>
      <c r="I100" s="165"/>
      <c r="J100" s="166">
        <f>J156</f>
        <v>0</v>
      </c>
      <c r="K100" s="9"/>
      <c r="L100" s="16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62"/>
      <c r="C101" s="9"/>
      <c r="D101" s="163" t="s">
        <v>689</v>
      </c>
      <c r="E101" s="164"/>
      <c r="F101" s="164"/>
      <c r="G101" s="164"/>
      <c r="H101" s="164"/>
      <c r="I101" s="165"/>
      <c r="J101" s="166">
        <f>J167</f>
        <v>0</v>
      </c>
      <c r="K101" s="9"/>
      <c r="L101" s="16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62"/>
      <c r="C102" s="9"/>
      <c r="D102" s="163" t="s">
        <v>690</v>
      </c>
      <c r="E102" s="164"/>
      <c r="F102" s="164"/>
      <c r="G102" s="164"/>
      <c r="H102" s="164"/>
      <c r="I102" s="165"/>
      <c r="J102" s="166">
        <f>J171</f>
        <v>0</v>
      </c>
      <c r="K102" s="9"/>
      <c r="L102" s="16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62"/>
      <c r="C103" s="9"/>
      <c r="D103" s="163" t="s">
        <v>691</v>
      </c>
      <c r="E103" s="164"/>
      <c r="F103" s="164"/>
      <c r="G103" s="164"/>
      <c r="H103" s="164"/>
      <c r="I103" s="165"/>
      <c r="J103" s="166">
        <f>J183</f>
        <v>0</v>
      </c>
      <c r="K103" s="9"/>
      <c r="L103" s="16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62"/>
      <c r="C104" s="9"/>
      <c r="D104" s="163" t="s">
        <v>692</v>
      </c>
      <c r="E104" s="164"/>
      <c r="F104" s="164"/>
      <c r="G104" s="164"/>
      <c r="H104" s="164"/>
      <c r="I104" s="165"/>
      <c r="J104" s="166">
        <f>J193</f>
        <v>0</v>
      </c>
      <c r="K104" s="9"/>
      <c r="L104" s="16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62"/>
      <c r="C105" s="9"/>
      <c r="D105" s="163" t="s">
        <v>693</v>
      </c>
      <c r="E105" s="164"/>
      <c r="F105" s="164"/>
      <c r="G105" s="164"/>
      <c r="H105" s="164"/>
      <c r="I105" s="165"/>
      <c r="J105" s="166">
        <f>J212</f>
        <v>0</v>
      </c>
      <c r="K105" s="9"/>
      <c r="L105" s="16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9" customFormat="1" ht="24.96" customHeight="1">
      <c r="A106" s="9"/>
      <c r="B106" s="162"/>
      <c r="C106" s="9"/>
      <c r="D106" s="163" t="s">
        <v>694</v>
      </c>
      <c r="E106" s="164"/>
      <c r="F106" s="164"/>
      <c r="G106" s="164"/>
      <c r="H106" s="164"/>
      <c r="I106" s="165"/>
      <c r="J106" s="166">
        <f>J227</f>
        <v>0</v>
      </c>
      <c r="K106" s="9"/>
      <c r="L106" s="16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9" customFormat="1" ht="24.96" customHeight="1">
      <c r="A107" s="9"/>
      <c r="B107" s="162"/>
      <c r="C107" s="9"/>
      <c r="D107" s="163" t="s">
        <v>695</v>
      </c>
      <c r="E107" s="164"/>
      <c r="F107" s="164"/>
      <c r="G107" s="164"/>
      <c r="H107" s="164"/>
      <c r="I107" s="165"/>
      <c r="J107" s="166">
        <f>J230</f>
        <v>0</v>
      </c>
      <c r="K107" s="9"/>
      <c r="L107" s="16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9" customFormat="1" ht="24.96" customHeight="1">
      <c r="A108" s="9"/>
      <c r="B108" s="162"/>
      <c r="C108" s="9"/>
      <c r="D108" s="163" t="s">
        <v>129</v>
      </c>
      <c r="E108" s="164"/>
      <c r="F108" s="164"/>
      <c r="G108" s="164"/>
      <c r="H108" s="164"/>
      <c r="I108" s="165"/>
      <c r="J108" s="166">
        <f>J234</f>
        <v>0</v>
      </c>
      <c r="K108" s="9"/>
      <c r="L108" s="16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67"/>
      <c r="C109" s="10"/>
      <c r="D109" s="168" t="s">
        <v>307</v>
      </c>
      <c r="E109" s="169"/>
      <c r="F109" s="169"/>
      <c r="G109" s="169"/>
      <c r="H109" s="169"/>
      <c r="I109" s="170"/>
      <c r="J109" s="171">
        <f>J235</f>
        <v>0</v>
      </c>
      <c r="K109" s="10"/>
      <c r="L109" s="16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8"/>
      <c r="B110" s="39"/>
      <c r="C110" s="38"/>
      <c r="D110" s="38"/>
      <c r="E110" s="38"/>
      <c r="F110" s="38"/>
      <c r="G110" s="38"/>
      <c r="H110" s="38"/>
      <c r="I110" s="132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156"/>
      <c r="J111" s="61"/>
      <c r="K111" s="61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hidden="1"/>
    <row r="113" hidden="1"/>
    <row r="114" hidden="1"/>
    <row r="115" s="2" customFormat="1" ht="6.96" customHeight="1">
      <c r="A115" s="38"/>
      <c r="B115" s="62"/>
      <c r="C115" s="63"/>
      <c r="D115" s="63"/>
      <c r="E115" s="63"/>
      <c r="F115" s="63"/>
      <c r="G115" s="63"/>
      <c r="H115" s="63"/>
      <c r="I115" s="157"/>
      <c r="J115" s="63"/>
      <c r="K115" s="63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130</v>
      </c>
      <c r="D116" s="38"/>
      <c r="E116" s="38"/>
      <c r="F116" s="38"/>
      <c r="G116" s="38"/>
      <c r="H116" s="38"/>
      <c r="I116" s="132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132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131" t="str">
        <f>E7</f>
        <v>Oprava, přestavba propustků na trati v úseku Nedvědice - Tišnov</v>
      </c>
      <c r="F119" s="32"/>
      <c r="G119" s="32"/>
      <c r="H119" s="32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2"/>
      <c r="C120" s="32" t="s">
        <v>119</v>
      </c>
      <c r="I120" s="128"/>
      <c r="L120" s="22"/>
    </row>
    <row r="121" s="2" customFormat="1" ht="16.5" customHeight="1">
      <c r="A121" s="38"/>
      <c r="B121" s="39"/>
      <c r="C121" s="38"/>
      <c r="D121" s="38"/>
      <c r="E121" s="131" t="s">
        <v>294</v>
      </c>
      <c r="F121" s="38"/>
      <c r="G121" s="38"/>
      <c r="H121" s="38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295</v>
      </c>
      <c r="D122" s="38"/>
      <c r="E122" s="38"/>
      <c r="F122" s="38"/>
      <c r="G122" s="38"/>
      <c r="H122" s="38"/>
      <c r="I122" s="132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67" t="str">
        <f>E11</f>
        <v>SO 02.03 - Propustek v km 81,920</v>
      </c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38"/>
      <c r="E125" s="38"/>
      <c r="F125" s="27" t="str">
        <f>F14</f>
        <v>Nedvědice - Tišnov</v>
      </c>
      <c r="G125" s="38"/>
      <c r="H125" s="38"/>
      <c r="I125" s="133" t="s">
        <v>22</v>
      </c>
      <c r="J125" s="69" t="str">
        <f>IF(J14="","",J14)</f>
        <v>29. 6. 2020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38"/>
      <c r="E127" s="38"/>
      <c r="F127" s="27" t="str">
        <f>E17</f>
        <v>Správa železnic, státní organizace</v>
      </c>
      <c r="G127" s="38"/>
      <c r="H127" s="38"/>
      <c r="I127" s="133" t="s">
        <v>32</v>
      </c>
      <c r="J127" s="36" t="str">
        <f>E23</f>
        <v>DMC Havlíčkův Brod s.r.o.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30</v>
      </c>
      <c r="D128" s="38"/>
      <c r="E128" s="38"/>
      <c r="F128" s="27" t="str">
        <f>IF(E20="","",E20)</f>
        <v>Vyplň údaj</v>
      </c>
      <c r="G128" s="38"/>
      <c r="H128" s="38"/>
      <c r="I128" s="133" t="s">
        <v>37</v>
      </c>
      <c r="J128" s="36" t="str">
        <f>E26</f>
        <v>DMC Havlíčkův Brod s.r.o.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38"/>
      <c r="D129" s="38"/>
      <c r="E129" s="38"/>
      <c r="F129" s="38"/>
      <c r="G129" s="38"/>
      <c r="H129" s="38"/>
      <c r="I129" s="132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72"/>
      <c r="B130" s="173"/>
      <c r="C130" s="174" t="s">
        <v>131</v>
      </c>
      <c r="D130" s="175" t="s">
        <v>64</v>
      </c>
      <c r="E130" s="175" t="s">
        <v>60</v>
      </c>
      <c r="F130" s="175" t="s">
        <v>61</v>
      </c>
      <c r="G130" s="175" t="s">
        <v>132</v>
      </c>
      <c r="H130" s="175" t="s">
        <v>133</v>
      </c>
      <c r="I130" s="176" t="s">
        <v>134</v>
      </c>
      <c r="J130" s="175" t="s">
        <v>123</v>
      </c>
      <c r="K130" s="177" t="s">
        <v>135</v>
      </c>
      <c r="L130" s="178"/>
      <c r="M130" s="86" t="s">
        <v>1</v>
      </c>
      <c r="N130" s="87" t="s">
        <v>43</v>
      </c>
      <c r="O130" s="87" t="s">
        <v>136</v>
      </c>
      <c r="P130" s="87" t="s">
        <v>137</v>
      </c>
      <c r="Q130" s="87" t="s">
        <v>138</v>
      </c>
      <c r="R130" s="87" t="s">
        <v>139</v>
      </c>
      <c r="S130" s="87" t="s">
        <v>140</v>
      </c>
      <c r="T130" s="88" t="s">
        <v>141</v>
      </c>
      <c r="U130" s="172"/>
      <c r="V130" s="172"/>
      <c r="W130" s="172"/>
      <c r="X130" s="172"/>
      <c r="Y130" s="172"/>
      <c r="Z130" s="172"/>
      <c r="AA130" s="172"/>
      <c r="AB130" s="172"/>
      <c r="AC130" s="172"/>
      <c r="AD130" s="172"/>
      <c r="AE130" s="172"/>
    </row>
    <row r="131" s="2" customFormat="1" ht="22.8" customHeight="1">
      <c r="A131" s="38"/>
      <c r="B131" s="39"/>
      <c r="C131" s="93" t="s">
        <v>142</v>
      </c>
      <c r="D131" s="38"/>
      <c r="E131" s="38"/>
      <c r="F131" s="38"/>
      <c r="G131" s="38"/>
      <c r="H131" s="38"/>
      <c r="I131" s="132"/>
      <c r="J131" s="179">
        <f>BK131</f>
        <v>0</v>
      </c>
      <c r="K131" s="38"/>
      <c r="L131" s="39"/>
      <c r="M131" s="89"/>
      <c r="N131" s="73"/>
      <c r="O131" s="90"/>
      <c r="P131" s="180">
        <f>P132+P156+P167+P171+P183+P193+P212+P227+P230+P234</f>
        <v>0</v>
      </c>
      <c r="Q131" s="90"/>
      <c r="R131" s="180">
        <f>R132+R156+R167+R171+R183+R193+R212+R227+R230+R234</f>
        <v>360.61741373000007</v>
      </c>
      <c r="S131" s="90"/>
      <c r="T131" s="181">
        <f>T132+T156+T167+T171+T183+T193+T212+T227+T230+T234</f>
        <v>287.05331999999999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78</v>
      </c>
      <c r="AU131" s="19" t="s">
        <v>125</v>
      </c>
      <c r="BK131" s="182">
        <f>BK132+BK156+BK167+BK171+BK183+BK193+BK212+BK227+BK230+BK234</f>
        <v>0</v>
      </c>
    </row>
    <row r="132" s="12" customFormat="1" ht="25.92" customHeight="1">
      <c r="A132" s="12"/>
      <c r="B132" s="183"/>
      <c r="C132" s="12"/>
      <c r="D132" s="184" t="s">
        <v>78</v>
      </c>
      <c r="E132" s="185" t="s">
        <v>87</v>
      </c>
      <c r="F132" s="185" t="s">
        <v>308</v>
      </c>
      <c r="G132" s="12"/>
      <c r="H132" s="12"/>
      <c r="I132" s="186"/>
      <c r="J132" s="187">
        <f>BK132</f>
        <v>0</v>
      </c>
      <c r="K132" s="12"/>
      <c r="L132" s="183"/>
      <c r="M132" s="188"/>
      <c r="N132" s="189"/>
      <c r="O132" s="189"/>
      <c r="P132" s="190">
        <f>SUM(P133:P155)</f>
        <v>0</v>
      </c>
      <c r="Q132" s="189"/>
      <c r="R132" s="190">
        <f>SUM(R133:R155)</f>
        <v>0.0050400000000000002</v>
      </c>
      <c r="S132" s="189"/>
      <c r="T132" s="191">
        <f>SUM(T133:T155)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84" t="s">
        <v>153</v>
      </c>
      <c r="AT132" s="192" t="s">
        <v>78</v>
      </c>
      <c r="AU132" s="192" t="s">
        <v>79</v>
      </c>
      <c r="AY132" s="184" t="s">
        <v>145</v>
      </c>
      <c r="BK132" s="193">
        <f>SUM(BK133:BK155)</f>
        <v>0</v>
      </c>
    </row>
    <row r="133" s="2" customFormat="1" ht="24.15" customHeight="1">
      <c r="A133" s="38"/>
      <c r="B133" s="196"/>
      <c r="C133" s="197" t="s">
        <v>87</v>
      </c>
      <c r="D133" s="197" t="s">
        <v>148</v>
      </c>
      <c r="E133" s="198" t="s">
        <v>314</v>
      </c>
      <c r="F133" s="199" t="s">
        <v>696</v>
      </c>
      <c r="G133" s="200" t="s">
        <v>697</v>
      </c>
      <c r="H133" s="201">
        <v>168</v>
      </c>
      <c r="I133" s="202"/>
      <c r="J133" s="203">
        <f>ROUND(I133*H133,2)</f>
        <v>0</v>
      </c>
      <c r="K133" s="199" t="s">
        <v>1</v>
      </c>
      <c r="L133" s="39"/>
      <c r="M133" s="204" t="s">
        <v>1</v>
      </c>
      <c r="N133" s="205" t="s">
        <v>44</v>
      </c>
      <c r="O133" s="77"/>
      <c r="P133" s="206">
        <f>O133*H133</f>
        <v>0</v>
      </c>
      <c r="Q133" s="206">
        <v>3.0000000000000001E-05</v>
      </c>
      <c r="R133" s="206">
        <f>Q133*H133</f>
        <v>0.0050400000000000002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153</v>
      </c>
      <c r="AT133" s="208" t="s">
        <v>148</v>
      </c>
      <c r="AU133" s="208" t="s">
        <v>87</v>
      </c>
      <c r="AY133" s="19" t="s">
        <v>145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9" t="s">
        <v>87</v>
      </c>
      <c r="BK133" s="209">
        <f>ROUND(I133*H133,2)</f>
        <v>0</v>
      </c>
      <c r="BL133" s="19" t="s">
        <v>153</v>
      </c>
      <c r="BM133" s="208" t="s">
        <v>698</v>
      </c>
    </row>
    <row r="134" s="13" customFormat="1">
      <c r="A134" s="13"/>
      <c r="B134" s="214"/>
      <c r="C134" s="13"/>
      <c r="D134" s="210" t="s">
        <v>157</v>
      </c>
      <c r="E134" s="215" t="s">
        <v>699</v>
      </c>
      <c r="F134" s="216" t="s">
        <v>501</v>
      </c>
      <c r="G134" s="13"/>
      <c r="H134" s="217">
        <v>168</v>
      </c>
      <c r="I134" s="218"/>
      <c r="J134" s="13"/>
      <c r="K134" s="13"/>
      <c r="L134" s="214"/>
      <c r="M134" s="219"/>
      <c r="N134" s="220"/>
      <c r="O134" s="220"/>
      <c r="P134" s="220"/>
      <c r="Q134" s="220"/>
      <c r="R134" s="220"/>
      <c r="S134" s="220"/>
      <c r="T134" s="22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15" t="s">
        <v>157</v>
      </c>
      <c r="AU134" s="215" t="s">
        <v>87</v>
      </c>
      <c r="AV134" s="13" t="s">
        <v>89</v>
      </c>
      <c r="AW134" s="13" t="s">
        <v>36</v>
      </c>
      <c r="AX134" s="13" t="s">
        <v>87</v>
      </c>
      <c r="AY134" s="215" t="s">
        <v>145</v>
      </c>
    </row>
    <row r="135" s="2" customFormat="1" ht="37.8" customHeight="1">
      <c r="A135" s="38"/>
      <c r="B135" s="196"/>
      <c r="C135" s="197" t="s">
        <v>89</v>
      </c>
      <c r="D135" s="197" t="s">
        <v>148</v>
      </c>
      <c r="E135" s="198" t="s">
        <v>318</v>
      </c>
      <c r="F135" s="199" t="s">
        <v>700</v>
      </c>
      <c r="G135" s="200" t="s">
        <v>701</v>
      </c>
      <c r="H135" s="201">
        <v>7</v>
      </c>
      <c r="I135" s="202"/>
      <c r="J135" s="203">
        <f>ROUND(I135*H135,2)</f>
        <v>0</v>
      </c>
      <c r="K135" s="199" t="s">
        <v>1</v>
      </c>
      <c r="L135" s="39"/>
      <c r="M135" s="204" t="s">
        <v>1</v>
      </c>
      <c r="N135" s="205" t="s">
        <v>44</v>
      </c>
      <c r="O135" s="77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8" t="s">
        <v>153</v>
      </c>
      <c r="AT135" s="208" t="s">
        <v>148</v>
      </c>
      <c r="AU135" s="208" t="s">
        <v>87</v>
      </c>
      <c r="AY135" s="19" t="s">
        <v>145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9" t="s">
        <v>87</v>
      </c>
      <c r="BK135" s="209">
        <f>ROUND(I135*H135,2)</f>
        <v>0</v>
      </c>
      <c r="BL135" s="19" t="s">
        <v>153</v>
      </c>
      <c r="BM135" s="208" t="s">
        <v>702</v>
      </c>
    </row>
    <row r="136" s="2" customFormat="1" ht="37.8" customHeight="1">
      <c r="A136" s="38"/>
      <c r="B136" s="196"/>
      <c r="C136" s="197" t="s">
        <v>172</v>
      </c>
      <c r="D136" s="197" t="s">
        <v>148</v>
      </c>
      <c r="E136" s="198" t="s">
        <v>322</v>
      </c>
      <c r="F136" s="199" t="s">
        <v>703</v>
      </c>
      <c r="G136" s="200" t="s">
        <v>704</v>
      </c>
      <c r="H136" s="201">
        <v>77.352000000000004</v>
      </c>
      <c r="I136" s="202"/>
      <c r="J136" s="203">
        <f>ROUND(I136*H136,2)</f>
        <v>0</v>
      </c>
      <c r="K136" s="199" t="s">
        <v>1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153</v>
      </c>
      <c r="AT136" s="208" t="s">
        <v>148</v>
      </c>
      <c r="AU136" s="208" t="s">
        <v>87</v>
      </c>
      <c r="AY136" s="19" t="s">
        <v>145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87</v>
      </c>
      <c r="BK136" s="209">
        <f>ROUND(I136*H136,2)</f>
        <v>0</v>
      </c>
      <c r="BL136" s="19" t="s">
        <v>153</v>
      </c>
      <c r="BM136" s="208" t="s">
        <v>705</v>
      </c>
    </row>
    <row r="137" s="13" customFormat="1">
      <c r="A137" s="13"/>
      <c r="B137" s="214"/>
      <c r="C137" s="13"/>
      <c r="D137" s="210" t="s">
        <v>157</v>
      </c>
      <c r="E137" s="215" t="s">
        <v>1</v>
      </c>
      <c r="F137" s="216" t="s">
        <v>706</v>
      </c>
      <c r="G137" s="13"/>
      <c r="H137" s="217">
        <v>77.352000000000004</v>
      </c>
      <c r="I137" s="218"/>
      <c r="J137" s="13"/>
      <c r="K137" s="13"/>
      <c r="L137" s="214"/>
      <c r="M137" s="219"/>
      <c r="N137" s="220"/>
      <c r="O137" s="220"/>
      <c r="P137" s="220"/>
      <c r="Q137" s="220"/>
      <c r="R137" s="220"/>
      <c r="S137" s="220"/>
      <c r="T137" s="22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5" t="s">
        <v>157</v>
      </c>
      <c r="AU137" s="215" t="s">
        <v>87</v>
      </c>
      <c r="AV137" s="13" t="s">
        <v>89</v>
      </c>
      <c r="AW137" s="13" t="s">
        <v>36</v>
      </c>
      <c r="AX137" s="13" t="s">
        <v>87</v>
      </c>
      <c r="AY137" s="215" t="s">
        <v>145</v>
      </c>
    </row>
    <row r="138" s="2" customFormat="1" ht="49.05" customHeight="1">
      <c r="A138" s="38"/>
      <c r="B138" s="196"/>
      <c r="C138" s="197" t="s">
        <v>153</v>
      </c>
      <c r="D138" s="197" t="s">
        <v>148</v>
      </c>
      <c r="E138" s="198" t="s">
        <v>326</v>
      </c>
      <c r="F138" s="199" t="s">
        <v>707</v>
      </c>
      <c r="G138" s="200" t="s">
        <v>704</v>
      </c>
      <c r="H138" s="201">
        <v>183.36000000000001</v>
      </c>
      <c r="I138" s="202"/>
      <c r="J138" s="203">
        <f>ROUND(I138*H138,2)</f>
        <v>0</v>
      </c>
      <c r="K138" s="199" t="s">
        <v>1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153</v>
      </c>
      <c r="AT138" s="208" t="s">
        <v>148</v>
      </c>
      <c r="AU138" s="208" t="s">
        <v>87</v>
      </c>
      <c r="AY138" s="19" t="s">
        <v>145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87</v>
      </c>
      <c r="BK138" s="209">
        <f>ROUND(I138*H138,2)</f>
        <v>0</v>
      </c>
      <c r="BL138" s="19" t="s">
        <v>153</v>
      </c>
      <c r="BM138" s="208" t="s">
        <v>708</v>
      </c>
    </row>
    <row r="139" s="13" customFormat="1">
      <c r="A139" s="13"/>
      <c r="B139" s="214"/>
      <c r="C139" s="13"/>
      <c r="D139" s="210" t="s">
        <v>157</v>
      </c>
      <c r="E139" s="215" t="s">
        <v>709</v>
      </c>
      <c r="F139" s="216" t="s">
        <v>710</v>
      </c>
      <c r="G139" s="13"/>
      <c r="H139" s="217">
        <v>183.35965999999999</v>
      </c>
      <c r="I139" s="218"/>
      <c r="J139" s="13"/>
      <c r="K139" s="13"/>
      <c r="L139" s="214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5" t="s">
        <v>157</v>
      </c>
      <c r="AU139" s="215" t="s">
        <v>87</v>
      </c>
      <c r="AV139" s="13" t="s">
        <v>89</v>
      </c>
      <c r="AW139" s="13" t="s">
        <v>36</v>
      </c>
      <c r="AX139" s="13" t="s">
        <v>87</v>
      </c>
      <c r="AY139" s="215" t="s">
        <v>145</v>
      </c>
    </row>
    <row r="140" s="2" customFormat="1" ht="37.8" customHeight="1">
      <c r="A140" s="38"/>
      <c r="B140" s="196"/>
      <c r="C140" s="197" t="s">
        <v>146</v>
      </c>
      <c r="D140" s="197" t="s">
        <v>148</v>
      </c>
      <c r="E140" s="198" t="s">
        <v>331</v>
      </c>
      <c r="F140" s="199" t="s">
        <v>711</v>
      </c>
      <c r="G140" s="200" t="s">
        <v>704</v>
      </c>
      <c r="H140" s="201">
        <v>12.624000000000001</v>
      </c>
      <c r="I140" s="202"/>
      <c r="J140" s="203">
        <f>ROUND(I140*H140,2)</f>
        <v>0</v>
      </c>
      <c r="K140" s="199" t="s">
        <v>1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153</v>
      </c>
      <c r="AT140" s="208" t="s">
        <v>148</v>
      </c>
      <c r="AU140" s="208" t="s">
        <v>87</v>
      </c>
      <c r="AY140" s="19" t="s">
        <v>145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153</v>
      </c>
      <c r="BM140" s="208" t="s">
        <v>712</v>
      </c>
    </row>
    <row r="141" s="13" customFormat="1">
      <c r="A141" s="13"/>
      <c r="B141" s="214"/>
      <c r="C141" s="13"/>
      <c r="D141" s="210" t="s">
        <v>157</v>
      </c>
      <c r="E141" s="215" t="s">
        <v>713</v>
      </c>
      <c r="F141" s="216" t="s">
        <v>714</v>
      </c>
      <c r="G141" s="13"/>
      <c r="H141" s="217">
        <v>1.536</v>
      </c>
      <c r="I141" s="218"/>
      <c r="J141" s="13"/>
      <c r="K141" s="13"/>
      <c r="L141" s="214"/>
      <c r="M141" s="219"/>
      <c r="N141" s="220"/>
      <c r="O141" s="220"/>
      <c r="P141" s="220"/>
      <c r="Q141" s="220"/>
      <c r="R141" s="220"/>
      <c r="S141" s="220"/>
      <c r="T141" s="22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5" t="s">
        <v>157</v>
      </c>
      <c r="AU141" s="215" t="s">
        <v>87</v>
      </c>
      <c r="AV141" s="13" t="s">
        <v>89</v>
      </c>
      <c r="AW141" s="13" t="s">
        <v>36</v>
      </c>
      <c r="AX141" s="13" t="s">
        <v>79</v>
      </c>
      <c r="AY141" s="215" t="s">
        <v>145</v>
      </c>
    </row>
    <row r="142" s="13" customFormat="1">
      <c r="A142" s="13"/>
      <c r="B142" s="214"/>
      <c r="C142" s="13"/>
      <c r="D142" s="210" t="s">
        <v>157</v>
      </c>
      <c r="E142" s="215" t="s">
        <v>664</v>
      </c>
      <c r="F142" s="216" t="s">
        <v>715</v>
      </c>
      <c r="G142" s="13"/>
      <c r="H142" s="217">
        <v>11.087999999999999</v>
      </c>
      <c r="I142" s="218"/>
      <c r="J142" s="13"/>
      <c r="K142" s="13"/>
      <c r="L142" s="214"/>
      <c r="M142" s="219"/>
      <c r="N142" s="220"/>
      <c r="O142" s="220"/>
      <c r="P142" s="220"/>
      <c r="Q142" s="220"/>
      <c r="R142" s="220"/>
      <c r="S142" s="220"/>
      <c r="T142" s="22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15" t="s">
        <v>157</v>
      </c>
      <c r="AU142" s="215" t="s">
        <v>87</v>
      </c>
      <c r="AV142" s="13" t="s">
        <v>89</v>
      </c>
      <c r="AW142" s="13" t="s">
        <v>36</v>
      </c>
      <c r="AX142" s="13" t="s">
        <v>79</v>
      </c>
      <c r="AY142" s="215" t="s">
        <v>145</v>
      </c>
    </row>
    <row r="143" s="13" customFormat="1">
      <c r="A143" s="13"/>
      <c r="B143" s="214"/>
      <c r="C143" s="13"/>
      <c r="D143" s="210" t="s">
        <v>157</v>
      </c>
      <c r="E143" s="215" t="s">
        <v>716</v>
      </c>
      <c r="F143" s="216" t="s">
        <v>717</v>
      </c>
      <c r="G143" s="13"/>
      <c r="H143" s="217">
        <v>12.624000000000001</v>
      </c>
      <c r="I143" s="218"/>
      <c r="J143" s="13"/>
      <c r="K143" s="13"/>
      <c r="L143" s="214"/>
      <c r="M143" s="219"/>
      <c r="N143" s="220"/>
      <c r="O143" s="220"/>
      <c r="P143" s="220"/>
      <c r="Q143" s="220"/>
      <c r="R143" s="220"/>
      <c r="S143" s="220"/>
      <c r="T143" s="22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5" t="s">
        <v>157</v>
      </c>
      <c r="AU143" s="215" t="s">
        <v>87</v>
      </c>
      <c r="AV143" s="13" t="s">
        <v>89</v>
      </c>
      <c r="AW143" s="13" t="s">
        <v>36</v>
      </c>
      <c r="AX143" s="13" t="s">
        <v>87</v>
      </c>
      <c r="AY143" s="215" t="s">
        <v>145</v>
      </c>
    </row>
    <row r="144" s="2" customFormat="1" ht="49.05" customHeight="1">
      <c r="A144" s="38"/>
      <c r="B144" s="196"/>
      <c r="C144" s="197" t="s">
        <v>187</v>
      </c>
      <c r="D144" s="197" t="s">
        <v>148</v>
      </c>
      <c r="E144" s="198" t="s">
        <v>336</v>
      </c>
      <c r="F144" s="199" t="s">
        <v>718</v>
      </c>
      <c r="G144" s="200" t="s">
        <v>704</v>
      </c>
      <c r="H144" s="201">
        <v>77.352000000000004</v>
      </c>
      <c r="I144" s="202"/>
      <c r="J144" s="203">
        <f>ROUND(I144*H144,2)</f>
        <v>0</v>
      </c>
      <c r="K144" s="199" t="s">
        <v>1</v>
      </c>
      <c r="L144" s="39"/>
      <c r="M144" s="204" t="s">
        <v>1</v>
      </c>
      <c r="N144" s="205" t="s">
        <v>44</v>
      </c>
      <c r="O144" s="7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153</v>
      </c>
      <c r="AT144" s="208" t="s">
        <v>148</v>
      </c>
      <c r="AU144" s="208" t="s">
        <v>87</v>
      </c>
      <c r="AY144" s="19" t="s">
        <v>145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87</v>
      </c>
      <c r="BK144" s="209">
        <f>ROUND(I144*H144,2)</f>
        <v>0</v>
      </c>
      <c r="BL144" s="19" t="s">
        <v>153</v>
      </c>
      <c r="BM144" s="208" t="s">
        <v>719</v>
      </c>
    </row>
    <row r="145" s="13" customFormat="1">
      <c r="A145" s="13"/>
      <c r="B145" s="214"/>
      <c r="C145" s="13"/>
      <c r="D145" s="210" t="s">
        <v>157</v>
      </c>
      <c r="E145" s="215" t="s">
        <v>1</v>
      </c>
      <c r="F145" s="216" t="s">
        <v>706</v>
      </c>
      <c r="G145" s="13"/>
      <c r="H145" s="217">
        <v>77.352000000000004</v>
      </c>
      <c r="I145" s="218"/>
      <c r="J145" s="13"/>
      <c r="K145" s="13"/>
      <c r="L145" s="214"/>
      <c r="M145" s="219"/>
      <c r="N145" s="220"/>
      <c r="O145" s="220"/>
      <c r="P145" s="220"/>
      <c r="Q145" s="220"/>
      <c r="R145" s="220"/>
      <c r="S145" s="220"/>
      <c r="T145" s="22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15" t="s">
        <v>157</v>
      </c>
      <c r="AU145" s="215" t="s">
        <v>87</v>
      </c>
      <c r="AV145" s="13" t="s">
        <v>89</v>
      </c>
      <c r="AW145" s="13" t="s">
        <v>36</v>
      </c>
      <c r="AX145" s="13" t="s">
        <v>87</v>
      </c>
      <c r="AY145" s="215" t="s">
        <v>145</v>
      </c>
    </row>
    <row r="146" s="2" customFormat="1" ht="49.05" customHeight="1">
      <c r="A146" s="38"/>
      <c r="B146" s="196"/>
      <c r="C146" s="197" t="s">
        <v>194</v>
      </c>
      <c r="D146" s="197" t="s">
        <v>148</v>
      </c>
      <c r="E146" s="198" t="s">
        <v>339</v>
      </c>
      <c r="F146" s="199" t="s">
        <v>718</v>
      </c>
      <c r="G146" s="200" t="s">
        <v>704</v>
      </c>
      <c r="H146" s="201">
        <v>118.63200000000001</v>
      </c>
      <c r="I146" s="202"/>
      <c r="J146" s="203">
        <f>ROUND(I146*H146,2)</f>
        <v>0</v>
      </c>
      <c r="K146" s="199" t="s">
        <v>1</v>
      </c>
      <c r="L146" s="39"/>
      <c r="M146" s="204" t="s">
        <v>1</v>
      </c>
      <c r="N146" s="205" t="s">
        <v>44</v>
      </c>
      <c r="O146" s="7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153</v>
      </c>
      <c r="AT146" s="208" t="s">
        <v>148</v>
      </c>
      <c r="AU146" s="208" t="s">
        <v>87</v>
      </c>
      <c r="AY146" s="19" t="s">
        <v>145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9" t="s">
        <v>87</v>
      </c>
      <c r="BK146" s="209">
        <f>ROUND(I146*H146,2)</f>
        <v>0</v>
      </c>
      <c r="BL146" s="19" t="s">
        <v>153</v>
      </c>
      <c r="BM146" s="208" t="s">
        <v>720</v>
      </c>
    </row>
    <row r="147" s="13" customFormat="1">
      <c r="A147" s="13"/>
      <c r="B147" s="214"/>
      <c r="C147" s="13"/>
      <c r="D147" s="210" t="s">
        <v>157</v>
      </c>
      <c r="E147" s="215" t="s">
        <v>721</v>
      </c>
      <c r="F147" s="216" t="s">
        <v>722</v>
      </c>
      <c r="G147" s="13"/>
      <c r="H147" s="217">
        <v>118.63200000000001</v>
      </c>
      <c r="I147" s="218"/>
      <c r="J147" s="13"/>
      <c r="K147" s="13"/>
      <c r="L147" s="214"/>
      <c r="M147" s="219"/>
      <c r="N147" s="220"/>
      <c r="O147" s="220"/>
      <c r="P147" s="220"/>
      <c r="Q147" s="220"/>
      <c r="R147" s="220"/>
      <c r="S147" s="220"/>
      <c r="T147" s="22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5" t="s">
        <v>157</v>
      </c>
      <c r="AU147" s="215" t="s">
        <v>87</v>
      </c>
      <c r="AV147" s="13" t="s">
        <v>89</v>
      </c>
      <c r="AW147" s="13" t="s">
        <v>36</v>
      </c>
      <c r="AX147" s="13" t="s">
        <v>87</v>
      </c>
      <c r="AY147" s="215" t="s">
        <v>145</v>
      </c>
    </row>
    <row r="148" s="2" customFormat="1" ht="49.05" customHeight="1">
      <c r="A148" s="38"/>
      <c r="B148" s="196"/>
      <c r="C148" s="197" t="s">
        <v>180</v>
      </c>
      <c r="D148" s="197" t="s">
        <v>148</v>
      </c>
      <c r="E148" s="198" t="s">
        <v>343</v>
      </c>
      <c r="F148" s="199" t="s">
        <v>718</v>
      </c>
      <c r="G148" s="200" t="s">
        <v>704</v>
      </c>
      <c r="H148" s="201">
        <v>1186.3199999999999</v>
      </c>
      <c r="I148" s="202"/>
      <c r="J148" s="203">
        <f>ROUND(I148*H148,2)</f>
        <v>0</v>
      </c>
      <c r="K148" s="199" t="s">
        <v>1</v>
      </c>
      <c r="L148" s="39"/>
      <c r="M148" s="204" t="s">
        <v>1</v>
      </c>
      <c r="N148" s="205" t="s">
        <v>44</v>
      </c>
      <c r="O148" s="77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153</v>
      </c>
      <c r="AT148" s="208" t="s">
        <v>148</v>
      </c>
      <c r="AU148" s="208" t="s">
        <v>87</v>
      </c>
      <c r="AY148" s="19" t="s">
        <v>145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9" t="s">
        <v>87</v>
      </c>
      <c r="BK148" s="209">
        <f>ROUND(I148*H148,2)</f>
        <v>0</v>
      </c>
      <c r="BL148" s="19" t="s">
        <v>153</v>
      </c>
      <c r="BM148" s="208" t="s">
        <v>723</v>
      </c>
    </row>
    <row r="149" s="13" customFormat="1">
      <c r="A149" s="13"/>
      <c r="B149" s="214"/>
      <c r="C149" s="13"/>
      <c r="D149" s="210" t="s">
        <v>157</v>
      </c>
      <c r="E149" s="215" t="s">
        <v>724</v>
      </c>
      <c r="F149" s="216" t="s">
        <v>725</v>
      </c>
      <c r="G149" s="13"/>
      <c r="H149" s="217">
        <v>1186.3199999999999</v>
      </c>
      <c r="I149" s="218"/>
      <c r="J149" s="13"/>
      <c r="K149" s="13"/>
      <c r="L149" s="214"/>
      <c r="M149" s="219"/>
      <c r="N149" s="220"/>
      <c r="O149" s="220"/>
      <c r="P149" s="220"/>
      <c r="Q149" s="220"/>
      <c r="R149" s="220"/>
      <c r="S149" s="220"/>
      <c r="T149" s="22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5" t="s">
        <v>157</v>
      </c>
      <c r="AU149" s="215" t="s">
        <v>87</v>
      </c>
      <c r="AV149" s="13" t="s">
        <v>89</v>
      </c>
      <c r="AW149" s="13" t="s">
        <v>36</v>
      </c>
      <c r="AX149" s="13" t="s">
        <v>87</v>
      </c>
      <c r="AY149" s="215" t="s">
        <v>145</v>
      </c>
    </row>
    <row r="150" s="2" customFormat="1" ht="24.15" customHeight="1">
      <c r="A150" s="38"/>
      <c r="B150" s="196"/>
      <c r="C150" s="197" t="s">
        <v>202</v>
      </c>
      <c r="D150" s="197" t="s">
        <v>148</v>
      </c>
      <c r="E150" s="198" t="s">
        <v>347</v>
      </c>
      <c r="F150" s="199" t="s">
        <v>726</v>
      </c>
      <c r="G150" s="200" t="s">
        <v>727</v>
      </c>
      <c r="H150" s="201">
        <v>120</v>
      </c>
      <c r="I150" s="202"/>
      <c r="J150" s="203">
        <f>ROUND(I150*H150,2)</f>
        <v>0</v>
      </c>
      <c r="K150" s="199" t="s">
        <v>1</v>
      </c>
      <c r="L150" s="39"/>
      <c r="M150" s="204" t="s">
        <v>1</v>
      </c>
      <c r="N150" s="205" t="s">
        <v>44</v>
      </c>
      <c r="O150" s="77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153</v>
      </c>
      <c r="AT150" s="208" t="s">
        <v>148</v>
      </c>
      <c r="AU150" s="208" t="s">
        <v>87</v>
      </c>
      <c r="AY150" s="19" t="s">
        <v>145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9" t="s">
        <v>87</v>
      </c>
      <c r="BK150" s="209">
        <f>ROUND(I150*H150,2)</f>
        <v>0</v>
      </c>
      <c r="BL150" s="19" t="s">
        <v>153</v>
      </c>
      <c r="BM150" s="208" t="s">
        <v>728</v>
      </c>
    </row>
    <row r="151" s="13" customFormat="1">
      <c r="A151" s="13"/>
      <c r="B151" s="214"/>
      <c r="C151" s="13"/>
      <c r="D151" s="210" t="s">
        <v>157</v>
      </c>
      <c r="E151" s="215" t="s">
        <v>729</v>
      </c>
      <c r="F151" s="216" t="s">
        <v>730</v>
      </c>
      <c r="G151" s="13"/>
      <c r="H151" s="217">
        <v>120</v>
      </c>
      <c r="I151" s="218"/>
      <c r="J151" s="13"/>
      <c r="K151" s="13"/>
      <c r="L151" s="214"/>
      <c r="M151" s="219"/>
      <c r="N151" s="220"/>
      <c r="O151" s="220"/>
      <c r="P151" s="220"/>
      <c r="Q151" s="220"/>
      <c r="R151" s="220"/>
      <c r="S151" s="220"/>
      <c r="T151" s="22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15" t="s">
        <v>157</v>
      </c>
      <c r="AU151" s="215" t="s">
        <v>87</v>
      </c>
      <c r="AV151" s="13" t="s">
        <v>89</v>
      </c>
      <c r="AW151" s="13" t="s">
        <v>36</v>
      </c>
      <c r="AX151" s="13" t="s">
        <v>87</v>
      </c>
      <c r="AY151" s="215" t="s">
        <v>145</v>
      </c>
    </row>
    <row r="152" s="2" customFormat="1" ht="37.8" customHeight="1">
      <c r="A152" s="38"/>
      <c r="B152" s="196"/>
      <c r="C152" s="197" t="s">
        <v>206</v>
      </c>
      <c r="D152" s="197" t="s">
        <v>148</v>
      </c>
      <c r="E152" s="198" t="s">
        <v>352</v>
      </c>
      <c r="F152" s="199" t="s">
        <v>731</v>
      </c>
      <c r="G152" s="200" t="s">
        <v>704</v>
      </c>
      <c r="H152" s="201">
        <v>118.63200000000001</v>
      </c>
      <c r="I152" s="202"/>
      <c r="J152" s="203">
        <f>ROUND(I152*H152,2)</f>
        <v>0</v>
      </c>
      <c r="K152" s="199" t="s">
        <v>1</v>
      </c>
      <c r="L152" s="39"/>
      <c r="M152" s="204" t="s">
        <v>1</v>
      </c>
      <c r="N152" s="205" t="s">
        <v>44</v>
      </c>
      <c r="O152" s="77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153</v>
      </c>
      <c r="AT152" s="208" t="s">
        <v>148</v>
      </c>
      <c r="AU152" s="208" t="s">
        <v>87</v>
      </c>
      <c r="AY152" s="19" t="s">
        <v>145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9" t="s">
        <v>87</v>
      </c>
      <c r="BK152" s="209">
        <f>ROUND(I152*H152,2)</f>
        <v>0</v>
      </c>
      <c r="BL152" s="19" t="s">
        <v>153</v>
      </c>
      <c r="BM152" s="208" t="s">
        <v>732</v>
      </c>
    </row>
    <row r="153" s="13" customFormat="1">
      <c r="A153" s="13"/>
      <c r="B153" s="214"/>
      <c r="C153" s="13"/>
      <c r="D153" s="210" t="s">
        <v>157</v>
      </c>
      <c r="E153" s="215" t="s">
        <v>733</v>
      </c>
      <c r="F153" s="216" t="s">
        <v>722</v>
      </c>
      <c r="G153" s="13"/>
      <c r="H153" s="217">
        <v>118.63200000000001</v>
      </c>
      <c r="I153" s="218"/>
      <c r="J153" s="13"/>
      <c r="K153" s="13"/>
      <c r="L153" s="214"/>
      <c r="M153" s="219"/>
      <c r="N153" s="220"/>
      <c r="O153" s="220"/>
      <c r="P153" s="220"/>
      <c r="Q153" s="220"/>
      <c r="R153" s="220"/>
      <c r="S153" s="220"/>
      <c r="T153" s="22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5" t="s">
        <v>157</v>
      </c>
      <c r="AU153" s="215" t="s">
        <v>87</v>
      </c>
      <c r="AV153" s="13" t="s">
        <v>89</v>
      </c>
      <c r="AW153" s="13" t="s">
        <v>36</v>
      </c>
      <c r="AX153" s="13" t="s">
        <v>87</v>
      </c>
      <c r="AY153" s="215" t="s">
        <v>145</v>
      </c>
    </row>
    <row r="154" s="2" customFormat="1" ht="37.8" customHeight="1">
      <c r="A154" s="38"/>
      <c r="B154" s="196"/>
      <c r="C154" s="197" t="s">
        <v>212</v>
      </c>
      <c r="D154" s="197" t="s">
        <v>148</v>
      </c>
      <c r="E154" s="198" t="s">
        <v>356</v>
      </c>
      <c r="F154" s="199" t="s">
        <v>734</v>
      </c>
      <c r="G154" s="200" t="s">
        <v>704</v>
      </c>
      <c r="H154" s="201">
        <v>77.352000000000004</v>
      </c>
      <c r="I154" s="202"/>
      <c r="J154" s="203">
        <f>ROUND(I154*H154,2)</f>
        <v>0</v>
      </c>
      <c r="K154" s="199" t="s">
        <v>1</v>
      </c>
      <c r="L154" s="39"/>
      <c r="M154" s="204" t="s">
        <v>1</v>
      </c>
      <c r="N154" s="205" t="s">
        <v>44</v>
      </c>
      <c r="O154" s="77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153</v>
      </c>
      <c r="AT154" s="208" t="s">
        <v>148</v>
      </c>
      <c r="AU154" s="208" t="s">
        <v>87</v>
      </c>
      <c r="AY154" s="19" t="s">
        <v>145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9" t="s">
        <v>87</v>
      </c>
      <c r="BK154" s="209">
        <f>ROUND(I154*H154,2)</f>
        <v>0</v>
      </c>
      <c r="BL154" s="19" t="s">
        <v>153</v>
      </c>
      <c r="BM154" s="208" t="s">
        <v>735</v>
      </c>
    </row>
    <row r="155" s="13" customFormat="1">
      <c r="A155" s="13"/>
      <c r="B155" s="214"/>
      <c r="C155" s="13"/>
      <c r="D155" s="210" t="s">
        <v>157</v>
      </c>
      <c r="E155" s="215" t="s">
        <v>1</v>
      </c>
      <c r="F155" s="216" t="s">
        <v>736</v>
      </c>
      <c r="G155" s="13"/>
      <c r="H155" s="217">
        <v>77.352000000000004</v>
      </c>
      <c r="I155" s="218"/>
      <c r="J155" s="13"/>
      <c r="K155" s="13"/>
      <c r="L155" s="214"/>
      <c r="M155" s="219"/>
      <c r="N155" s="220"/>
      <c r="O155" s="220"/>
      <c r="P155" s="220"/>
      <c r="Q155" s="220"/>
      <c r="R155" s="220"/>
      <c r="S155" s="220"/>
      <c r="T155" s="22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5" t="s">
        <v>157</v>
      </c>
      <c r="AU155" s="215" t="s">
        <v>87</v>
      </c>
      <c r="AV155" s="13" t="s">
        <v>89</v>
      </c>
      <c r="AW155" s="13" t="s">
        <v>36</v>
      </c>
      <c r="AX155" s="13" t="s">
        <v>87</v>
      </c>
      <c r="AY155" s="215" t="s">
        <v>145</v>
      </c>
    </row>
    <row r="156" s="12" customFormat="1" ht="25.92" customHeight="1">
      <c r="A156" s="12"/>
      <c r="B156" s="183"/>
      <c r="C156" s="12"/>
      <c r="D156" s="184" t="s">
        <v>78</v>
      </c>
      <c r="E156" s="185" t="s">
        <v>89</v>
      </c>
      <c r="F156" s="185" t="s">
        <v>360</v>
      </c>
      <c r="G156" s="12"/>
      <c r="H156" s="12"/>
      <c r="I156" s="186"/>
      <c r="J156" s="187">
        <f>BK156</f>
        <v>0</v>
      </c>
      <c r="K156" s="12"/>
      <c r="L156" s="183"/>
      <c r="M156" s="188"/>
      <c r="N156" s="189"/>
      <c r="O156" s="189"/>
      <c r="P156" s="190">
        <f>SUM(P157:P166)</f>
        <v>0</v>
      </c>
      <c r="Q156" s="189"/>
      <c r="R156" s="190">
        <f>SUM(R157:R166)</f>
        <v>47.796776259999994</v>
      </c>
      <c r="S156" s="189"/>
      <c r="T156" s="191">
        <f>SUM(T157:T166)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84" t="s">
        <v>153</v>
      </c>
      <c r="AT156" s="192" t="s">
        <v>78</v>
      </c>
      <c r="AU156" s="192" t="s">
        <v>79</v>
      </c>
      <c r="AY156" s="184" t="s">
        <v>145</v>
      </c>
      <c r="BK156" s="193">
        <f>SUM(BK157:BK166)</f>
        <v>0</v>
      </c>
    </row>
    <row r="157" s="2" customFormat="1" ht="24.15" customHeight="1">
      <c r="A157" s="38"/>
      <c r="B157" s="196"/>
      <c r="C157" s="197" t="s">
        <v>217</v>
      </c>
      <c r="D157" s="197" t="s">
        <v>148</v>
      </c>
      <c r="E157" s="198" t="s">
        <v>361</v>
      </c>
      <c r="F157" s="199" t="s">
        <v>737</v>
      </c>
      <c r="G157" s="200" t="s">
        <v>704</v>
      </c>
      <c r="H157" s="201">
        <v>18.611999999999998</v>
      </c>
      <c r="I157" s="202"/>
      <c r="J157" s="203">
        <f>ROUND(I157*H157,2)</f>
        <v>0</v>
      </c>
      <c r="K157" s="199" t="s">
        <v>1</v>
      </c>
      <c r="L157" s="39"/>
      <c r="M157" s="204" t="s">
        <v>1</v>
      </c>
      <c r="N157" s="205" t="s">
        <v>44</v>
      </c>
      <c r="O157" s="77"/>
      <c r="P157" s="206">
        <f>O157*H157</f>
        <v>0</v>
      </c>
      <c r="Q157" s="206">
        <v>2.5262500000000001</v>
      </c>
      <c r="R157" s="206">
        <f>Q157*H157</f>
        <v>47.018564999999995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153</v>
      </c>
      <c r="AT157" s="208" t="s">
        <v>148</v>
      </c>
      <c r="AU157" s="208" t="s">
        <v>87</v>
      </c>
      <c r="AY157" s="19" t="s">
        <v>145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9" t="s">
        <v>87</v>
      </c>
      <c r="BK157" s="209">
        <f>ROUND(I157*H157,2)</f>
        <v>0</v>
      </c>
      <c r="BL157" s="19" t="s">
        <v>153</v>
      </c>
      <c r="BM157" s="208" t="s">
        <v>738</v>
      </c>
    </row>
    <row r="158" s="13" customFormat="1">
      <c r="A158" s="13"/>
      <c r="B158" s="214"/>
      <c r="C158" s="13"/>
      <c r="D158" s="210" t="s">
        <v>157</v>
      </c>
      <c r="E158" s="215" t="s">
        <v>739</v>
      </c>
      <c r="F158" s="216" t="s">
        <v>740</v>
      </c>
      <c r="G158" s="13"/>
      <c r="H158" s="217">
        <v>7.7351999999999999</v>
      </c>
      <c r="I158" s="218"/>
      <c r="J158" s="13"/>
      <c r="K158" s="13"/>
      <c r="L158" s="214"/>
      <c r="M158" s="219"/>
      <c r="N158" s="220"/>
      <c r="O158" s="220"/>
      <c r="P158" s="220"/>
      <c r="Q158" s="220"/>
      <c r="R158" s="220"/>
      <c r="S158" s="220"/>
      <c r="T158" s="22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5" t="s">
        <v>157</v>
      </c>
      <c r="AU158" s="215" t="s">
        <v>87</v>
      </c>
      <c r="AV158" s="13" t="s">
        <v>89</v>
      </c>
      <c r="AW158" s="13" t="s">
        <v>36</v>
      </c>
      <c r="AX158" s="13" t="s">
        <v>79</v>
      </c>
      <c r="AY158" s="215" t="s">
        <v>145</v>
      </c>
    </row>
    <row r="159" s="13" customFormat="1">
      <c r="A159" s="13"/>
      <c r="B159" s="214"/>
      <c r="C159" s="13"/>
      <c r="D159" s="210" t="s">
        <v>157</v>
      </c>
      <c r="E159" s="215" t="s">
        <v>666</v>
      </c>
      <c r="F159" s="216" t="s">
        <v>741</v>
      </c>
      <c r="G159" s="13"/>
      <c r="H159" s="217">
        <v>10.876799999999999</v>
      </c>
      <c r="I159" s="218"/>
      <c r="J159" s="13"/>
      <c r="K159" s="13"/>
      <c r="L159" s="214"/>
      <c r="M159" s="219"/>
      <c r="N159" s="220"/>
      <c r="O159" s="220"/>
      <c r="P159" s="220"/>
      <c r="Q159" s="220"/>
      <c r="R159" s="220"/>
      <c r="S159" s="220"/>
      <c r="T159" s="22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5" t="s">
        <v>157</v>
      </c>
      <c r="AU159" s="215" t="s">
        <v>87</v>
      </c>
      <c r="AV159" s="13" t="s">
        <v>89</v>
      </c>
      <c r="AW159" s="13" t="s">
        <v>36</v>
      </c>
      <c r="AX159" s="13" t="s">
        <v>79</v>
      </c>
      <c r="AY159" s="215" t="s">
        <v>145</v>
      </c>
    </row>
    <row r="160" s="13" customFormat="1">
      <c r="A160" s="13"/>
      <c r="B160" s="214"/>
      <c r="C160" s="13"/>
      <c r="D160" s="210" t="s">
        <v>157</v>
      </c>
      <c r="E160" s="215" t="s">
        <v>742</v>
      </c>
      <c r="F160" s="216" t="s">
        <v>743</v>
      </c>
      <c r="G160" s="13"/>
      <c r="H160" s="217">
        <v>18.611999999999998</v>
      </c>
      <c r="I160" s="218"/>
      <c r="J160" s="13"/>
      <c r="K160" s="13"/>
      <c r="L160" s="214"/>
      <c r="M160" s="219"/>
      <c r="N160" s="220"/>
      <c r="O160" s="220"/>
      <c r="P160" s="220"/>
      <c r="Q160" s="220"/>
      <c r="R160" s="220"/>
      <c r="S160" s="220"/>
      <c r="T160" s="22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15" t="s">
        <v>157</v>
      </c>
      <c r="AU160" s="215" t="s">
        <v>87</v>
      </c>
      <c r="AV160" s="13" t="s">
        <v>89</v>
      </c>
      <c r="AW160" s="13" t="s">
        <v>36</v>
      </c>
      <c r="AX160" s="13" t="s">
        <v>87</v>
      </c>
      <c r="AY160" s="215" t="s">
        <v>145</v>
      </c>
    </row>
    <row r="161" s="2" customFormat="1" ht="14.4" customHeight="1">
      <c r="A161" s="38"/>
      <c r="B161" s="196"/>
      <c r="C161" s="197" t="s">
        <v>221</v>
      </c>
      <c r="D161" s="197" t="s">
        <v>148</v>
      </c>
      <c r="E161" s="198" t="s">
        <v>366</v>
      </c>
      <c r="F161" s="199" t="s">
        <v>744</v>
      </c>
      <c r="G161" s="200" t="s">
        <v>727</v>
      </c>
      <c r="H161" s="201">
        <v>76.861000000000004</v>
      </c>
      <c r="I161" s="202"/>
      <c r="J161" s="203">
        <f>ROUND(I161*H161,2)</f>
        <v>0</v>
      </c>
      <c r="K161" s="199" t="s">
        <v>1</v>
      </c>
      <c r="L161" s="39"/>
      <c r="M161" s="204" t="s">
        <v>1</v>
      </c>
      <c r="N161" s="205" t="s">
        <v>44</v>
      </c>
      <c r="O161" s="77"/>
      <c r="P161" s="206">
        <f>O161*H161</f>
        <v>0</v>
      </c>
      <c r="Q161" s="206">
        <v>0.0014400000000000001</v>
      </c>
      <c r="R161" s="206">
        <f>Q161*H161</f>
        <v>0.11067984000000002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153</v>
      </c>
      <c r="AT161" s="208" t="s">
        <v>148</v>
      </c>
      <c r="AU161" s="208" t="s">
        <v>87</v>
      </c>
      <c r="AY161" s="19" t="s">
        <v>145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9" t="s">
        <v>87</v>
      </c>
      <c r="BK161" s="209">
        <f>ROUND(I161*H161,2)</f>
        <v>0</v>
      </c>
      <c r="BL161" s="19" t="s">
        <v>153</v>
      </c>
      <c r="BM161" s="208" t="s">
        <v>745</v>
      </c>
    </row>
    <row r="162" s="13" customFormat="1">
      <c r="A162" s="13"/>
      <c r="B162" s="214"/>
      <c r="C162" s="13"/>
      <c r="D162" s="210" t="s">
        <v>157</v>
      </c>
      <c r="E162" s="215" t="s">
        <v>746</v>
      </c>
      <c r="F162" s="216" t="s">
        <v>747</v>
      </c>
      <c r="G162" s="13"/>
      <c r="H162" s="217">
        <v>76.860674000000003</v>
      </c>
      <c r="I162" s="218"/>
      <c r="J162" s="13"/>
      <c r="K162" s="13"/>
      <c r="L162" s="214"/>
      <c r="M162" s="219"/>
      <c r="N162" s="220"/>
      <c r="O162" s="220"/>
      <c r="P162" s="220"/>
      <c r="Q162" s="220"/>
      <c r="R162" s="220"/>
      <c r="S162" s="220"/>
      <c r="T162" s="22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15" t="s">
        <v>157</v>
      </c>
      <c r="AU162" s="215" t="s">
        <v>87</v>
      </c>
      <c r="AV162" s="13" t="s">
        <v>89</v>
      </c>
      <c r="AW162" s="13" t="s">
        <v>36</v>
      </c>
      <c r="AX162" s="13" t="s">
        <v>87</v>
      </c>
      <c r="AY162" s="215" t="s">
        <v>145</v>
      </c>
    </row>
    <row r="163" s="2" customFormat="1" ht="24.15" customHeight="1">
      <c r="A163" s="38"/>
      <c r="B163" s="196"/>
      <c r="C163" s="197" t="s">
        <v>225</v>
      </c>
      <c r="D163" s="197" t="s">
        <v>148</v>
      </c>
      <c r="E163" s="198" t="s">
        <v>370</v>
      </c>
      <c r="F163" s="199" t="s">
        <v>748</v>
      </c>
      <c r="G163" s="200" t="s">
        <v>727</v>
      </c>
      <c r="H163" s="201">
        <v>76.861000000000004</v>
      </c>
      <c r="I163" s="202"/>
      <c r="J163" s="203">
        <f>ROUND(I163*H163,2)</f>
        <v>0</v>
      </c>
      <c r="K163" s="199" t="s">
        <v>1</v>
      </c>
      <c r="L163" s="39"/>
      <c r="M163" s="204" t="s">
        <v>1</v>
      </c>
      <c r="N163" s="205" t="s">
        <v>44</v>
      </c>
      <c r="O163" s="77"/>
      <c r="P163" s="206">
        <f>O163*H163</f>
        <v>0</v>
      </c>
      <c r="Q163" s="206">
        <v>4.0000000000000003E-05</v>
      </c>
      <c r="R163" s="206">
        <f>Q163*H163</f>
        <v>0.0030744400000000003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153</v>
      </c>
      <c r="AT163" s="208" t="s">
        <v>148</v>
      </c>
      <c r="AU163" s="208" t="s">
        <v>87</v>
      </c>
      <c r="AY163" s="19" t="s">
        <v>145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9" t="s">
        <v>87</v>
      </c>
      <c r="BK163" s="209">
        <f>ROUND(I163*H163,2)</f>
        <v>0</v>
      </c>
      <c r="BL163" s="19" t="s">
        <v>153</v>
      </c>
      <c r="BM163" s="208" t="s">
        <v>749</v>
      </c>
    </row>
    <row r="164" s="13" customFormat="1">
      <c r="A164" s="13"/>
      <c r="B164" s="214"/>
      <c r="C164" s="13"/>
      <c r="D164" s="210" t="s">
        <v>157</v>
      </c>
      <c r="E164" s="215" t="s">
        <v>750</v>
      </c>
      <c r="F164" s="216" t="s">
        <v>747</v>
      </c>
      <c r="G164" s="13"/>
      <c r="H164" s="217">
        <v>76.860674000000003</v>
      </c>
      <c r="I164" s="218"/>
      <c r="J164" s="13"/>
      <c r="K164" s="13"/>
      <c r="L164" s="214"/>
      <c r="M164" s="219"/>
      <c r="N164" s="220"/>
      <c r="O164" s="220"/>
      <c r="P164" s="220"/>
      <c r="Q164" s="220"/>
      <c r="R164" s="220"/>
      <c r="S164" s="220"/>
      <c r="T164" s="22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5" t="s">
        <v>157</v>
      </c>
      <c r="AU164" s="215" t="s">
        <v>87</v>
      </c>
      <c r="AV164" s="13" t="s">
        <v>89</v>
      </c>
      <c r="AW164" s="13" t="s">
        <v>36</v>
      </c>
      <c r="AX164" s="13" t="s">
        <v>87</v>
      </c>
      <c r="AY164" s="215" t="s">
        <v>145</v>
      </c>
    </row>
    <row r="165" s="2" customFormat="1" ht="24.15" customHeight="1">
      <c r="A165" s="38"/>
      <c r="B165" s="196"/>
      <c r="C165" s="197" t="s">
        <v>8</v>
      </c>
      <c r="D165" s="197" t="s">
        <v>148</v>
      </c>
      <c r="E165" s="198" t="s">
        <v>374</v>
      </c>
      <c r="F165" s="199" t="s">
        <v>751</v>
      </c>
      <c r="G165" s="200" t="s">
        <v>468</v>
      </c>
      <c r="H165" s="201">
        <v>0.627</v>
      </c>
      <c r="I165" s="202"/>
      <c r="J165" s="203">
        <f>ROUND(I165*H165,2)</f>
        <v>0</v>
      </c>
      <c r="K165" s="199" t="s">
        <v>1</v>
      </c>
      <c r="L165" s="39"/>
      <c r="M165" s="204" t="s">
        <v>1</v>
      </c>
      <c r="N165" s="205" t="s">
        <v>44</v>
      </c>
      <c r="O165" s="77"/>
      <c r="P165" s="206">
        <f>O165*H165</f>
        <v>0</v>
      </c>
      <c r="Q165" s="206">
        <v>1.0597399999999999</v>
      </c>
      <c r="R165" s="206">
        <f>Q165*H165</f>
        <v>0.66445697999999997</v>
      </c>
      <c r="S165" s="206">
        <v>0</v>
      </c>
      <c r="T165" s="20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8" t="s">
        <v>153</v>
      </c>
      <c r="AT165" s="208" t="s">
        <v>148</v>
      </c>
      <c r="AU165" s="208" t="s">
        <v>87</v>
      </c>
      <c r="AY165" s="19" t="s">
        <v>145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9" t="s">
        <v>87</v>
      </c>
      <c r="BK165" s="209">
        <f>ROUND(I165*H165,2)</f>
        <v>0</v>
      </c>
      <c r="BL165" s="19" t="s">
        <v>153</v>
      </c>
      <c r="BM165" s="208" t="s">
        <v>752</v>
      </c>
    </row>
    <row r="166" s="13" customFormat="1">
      <c r="A166" s="13"/>
      <c r="B166" s="214"/>
      <c r="C166" s="13"/>
      <c r="D166" s="210" t="s">
        <v>157</v>
      </c>
      <c r="E166" s="215" t="s">
        <v>1</v>
      </c>
      <c r="F166" s="216" t="s">
        <v>753</v>
      </c>
      <c r="G166" s="13"/>
      <c r="H166" s="217">
        <v>0.627</v>
      </c>
      <c r="I166" s="218"/>
      <c r="J166" s="13"/>
      <c r="K166" s="13"/>
      <c r="L166" s="214"/>
      <c r="M166" s="219"/>
      <c r="N166" s="220"/>
      <c r="O166" s="220"/>
      <c r="P166" s="220"/>
      <c r="Q166" s="220"/>
      <c r="R166" s="220"/>
      <c r="S166" s="220"/>
      <c r="T166" s="22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5" t="s">
        <v>157</v>
      </c>
      <c r="AU166" s="215" t="s">
        <v>87</v>
      </c>
      <c r="AV166" s="13" t="s">
        <v>89</v>
      </c>
      <c r="AW166" s="13" t="s">
        <v>36</v>
      </c>
      <c r="AX166" s="13" t="s">
        <v>87</v>
      </c>
      <c r="AY166" s="215" t="s">
        <v>145</v>
      </c>
    </row>
    <row r="167" s="12" customFormat="1" ht="25.92" customHeight="1">
      <c r="A167" s="12"/>
      <c r="B167" s="183"/>
      <c r="C167" s="12"/>
      <c r="D167" s="184" t="s">
        <v>78</v>
      </c>
      <c r="E167" s="185" t="s">
        <v>172</v>
      </c>
      <c r="F167" s="185" t="s">
        <v>378</v>
      </c>
      <c r="G167" s="12"/>
      <c r="H167" s="12"/>
      <c r="I167" s="186"/>
      <c r="J167" s="187">
        <f>BK167</f>
        <v>0</v>
      </c>
      <c r="K167" s="12"/>
      <c r="L167" s="183"/>
      <c r="M167" s="188"/>
      <c r="N167" s="189"/>
      <c r="O167" s="189"/>
      <c r="P167" s="190">
        <f>SUM(P168:P170)</f>
        <v>0</v>
      </c>
      <c r="Q167" s="189"/>
      <c r="R167" s="190">
        <f>SUM(R168:R170)</f>
        <v>36.020570000000006</v>
      </c>
      <c r="S167" s="189"/>
      <c r="T167" s="191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84" t="s">
        <v>153</v>
      </c>
      <c r="AT167" s="192" t="s">
        <v>78</v>
      </c>
      <c r="AU167" s="192" t="s">
        <v>79</v>
      </c>
      <c r="AY167" s="184" t="s">
        <v>145</v>
      </c>
      <c r="BK167" s="193">
        <f>SUM(BK168:BK170)</f>
        <v>0</v>
      </c>
    </row>
    <row r="168" s="2" customFormat="1" ht="24.15" customHeight="1">
      <c r="A168" s="38"/>
      <c r="B168" s="196"/>
      <c r="C168" s="197" t="s">
        <v>236</v>
      </c>
      <c r="D168" s="197" t="s">
        <v>148</v>
      </c>
      <c r="E168" s="198" t="s">
        <v>379</v>
      </c>
      <c r="F168" s="199" t="s">
        <v>754</v>
      </c>
      <c r="G168" s="200" t="s">
        <v>755</v>
      </c>
      <c r="H168" s="201">
        <v>7</v>
      </c>
      <c r="I168" s="202"/>
      <c r="J168" s="203">
        <f>ROUND(I168*H168,2)</f>
        <v>0</v>
      </c>
      <c r="K168" s="199" t="s">
        <v>1</v>
      </c>
      <c r="L168" s="39"/>
      <c r="M168" s="204" t="s">
        <v>1</v>
      </c>
      <c r="N168" s="205" t="s">
        <v>44</v>
      </c>
      <c r="O168" s="77"/>
      <c r="P168" s="206">
        <f>O168*H168</f>
        <v>0</v>
      </c>
      <c r="Q168" s="206">
        <v>0.14401</v>
      </c>
      <c r="R168" s="206">
        <f>Q168*H168</f>
        <v>1.00807</v>
      </c>
      <c r="S168" s="206">
        <v>0</v>
      </c>
      <c r="T168" s="20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8" t="s">
        <v>153</v>
      </c>
      <c r="AT168" s="208" t="s">
        <v>148</v>
      </c>
      <c r="AU168" s="208" t="s">
        <v>87</v>
      </c>
      <c r="AY168" s="19" t="s">
        <v>145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9" t="s">
        <v>87</v>
      </c>
      <c r="BK168" s="209">
        <f>ROUND(I168*H168,2)</f>
        <v>0</v>
      </c>
      <c r="BL168" s="19" t="s">
        <v>153</v>
      </c>
      <c r="BM168" s="208" t="s">
        <v>756</v>
      </c>
    </row>
    <row r="169" s="2" customFormat="1" ht="24.15" customHeight="1">
      <c r="A169" s="38"/>
      <c r="B169" s="196"/>
      <c r="C169" s="237" t="s">
        <v>241</v>
      </c>
      <c r="D169" s="237" t="s">
        <v>176</v>
      </c>
      <c r="E169" s="238" t="s">
        <v>757</v>
      </c>
      <c r="F169" s="239" t="s">
        <v>758</v>
      </c>
      <c r="G169" s="240" t="s">
        <v>704</v>
      </c>
      <c r="H169" s="241">
        <v>14.005000000000001</v>
      </c>
      <c r="I169" s="242"/>
      <c r="J169" s="243">
        <f>ROUND(I169*H169,2)</f>
        <v>0</v>
      </c>
      <c r="K169" s="239" t="s">
        <v>1</v>
      </c>
      <c r="L169" s="244"/>
      <c r="M169" s="245" t="s">
        <v>1</v>
      </c>
      <c r="N169" s="246" t="s">
        <v>44</v>
      </c>
      <c r="O169" s="77"/>
      <c r="P169" s="206">
        <f>O169*H169</f>
        <v>0</v>
      </c>
      <c r="Q169" s="206">
        <v>2.5</v>
      </c>
      <c r="R169" s="206">
        <f>Q169*H169</f>
        <v>35.012500000000003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180</v>
      </c>
      <c r="AT169" s="208" t="s">
        <v>176</v>
      </c>
      <c r="AU169" s="208" t="s">
        <v>87</v>
      </c>
      <c r="AY169" s="19" t="s">
        <v>145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9" t="s">
        <v>87</v>
      </c>
      <c r="BK169" s="209">
        <f>ROUND(I169*H169,2)</f>
        <v>0</v>
      </c>
      <c r="BL169" s="19" t="s">
        <v>153</v>
      </c>
      <c r="BM169" s="208" t="s">
        <v>759</v>
      </c>
    </row>
    <row r="170" s="13" customFormat="1">
      <c r="A170" s="13"/>
      <c r="B170" s="214"/>
      <c r="C170" s="13"/>
      <c r="D170" s="210" t="s">
        <v>157</v>
      </c>
      <c r="E170" s="215" t="s">
        <v>760</v>
      </c>
      <c r="F170" s="216" t="s">
        <v>761</v>
      </c>
      <c r="G170" s="13"/>
      <c r="H170" s="217">
        <v>14.0054</v>
      </c>
      <c r="I170" s="218"/>
      <c r="J170" s="13"/>
      <c r="K170" s="13"/>
      <c r="L170" s="214"/>
      <c r="M170" s="219"/>
      <c r="N170" s="220"/>
      <c r="O170" s="220"/>
      <c r="P170" s="220"/>
      <c r="Q170" s="220"/>
      <c r="R170" s="220"/>
      <c r="S170" s="220"/>
      <c r="T170" s="22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5" t="s">
        <v>157</v>
      </c>
      <c r="AU170" s="215" t="s">
        <v>87</v>
      </c>
      <c r="AV170" s="13" t="s">
        <v>89</v>
      </c>
      <c r="AW170" s="13" t="s">
        <v>36</v>
      </c>
      <c r="AX170" s="13" t="s">
        <v>87</v>
      </c>
      <c r="AY170" s="215" t="s">
        <v>145</v>
      </c>
    </row>
    <row r="171" s="12" customFormat="1" ht="25.92" customHeight="1">
      <c r="A171" s="12"/>
      <c r="B171" s="183"/>
      <c r="C171" s="12"/>
      <c r="D171" s="184" t="s">
        <v>78</v>
      </c>
      <c r="E171" s="185" t="s">
        <v>153</v>
      </c>
      <c r="F171" s="185" t="s">
        <v>392</v>
      </c>
      <c r="G171" s="12"/>
      <c r="H171" s="12"/>
      <c r="I171" s="186"/>
      <c r="J171" s="187">
        <f>BK171</f>
        <v>0</v>
      </c>
      <c r="K171" s="12"/>
      <c r="L171" s="183"/>
      <c r="M171" s="188"/>
      <c r="N171" s="189"/>
      <c r="O171" s="189"/>
      <c r="P171" s="190">
        <f>SUM(P172:P182)</f>
        <v>0</v>
      </c>
      <c r="Q171" s="189"/>
      <c r="R171" s="190">
        <f>SUM(R172:R182)</f>
        <v>262.29022580000003</v>
      </c>
      <c r="S171" s="189"/>
      <c r="T171" s="191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84" t="s">
        <v>153</v>
      </c>
      <c r="AT171" s="192" t="s">
        <v>78</v>
      </c>
      <c r="AU171" s="192" t="s">
        <v>79</v>
      </c>
      <c r="AY171" s="184" t="s">
        <v>145</v>
      </c>
      <c r="BK171" s="193">
        <f>SUM(BK172:BK182)</f>
        <v>0</v>
      </c>
    </row>
    <row r="172" s="2" customFormat="1" ht="24.15" customHeight="1">
      <c r="A172" s="38"/>
      <c r="B172" s="196"/>
      <c r="C172" s="197" t="s">
        <v>247</v>
      </c>
      <c r="D172" s="197" t="s">
        <v>148</v>
      </c>
      <c r="E172" s="198" t="s">
        <v>393</v>
      </c>
      <c r="F172" s="199" t="s">
        <v>762</v>
      </c>
      <c r="G172" s="200" t="s">
        <v>727</v>
      </c>
      <c r="H172" s="201">
        <v>24.710000000000001</v>
      </c>
      <c r="I172" s="202"/>
      <c r="J172" s="203">
        <f>ROUND(I172*H172,2)</f>
        <v>0</v>
      </c>
      <c r="K172" s="199" t="s">
        <v>1</v>
      </c>
      <c r="L172" s="39"/>
      <c r="M172" s="204" t="s">
        <v>1</v>
      </c>
      <c r="N172" s="205" t="s">
        <v>44</v>
      </c>
      <c r="O172" s="77"/>
      <c r="P172" s="206">
        <f>O172*H172</f>
        <v>0</v>
      </c>
      <c r="Q172" s="206">
        <v>0.22797999999999999</v>
      </c>
      <c r="R172" s="206">
        <f>Q172*H172</f>
        <v>5.6333858000000001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153</v>
      </c>
      <c r="AT172" s="208" t="s">
        <v>148</v>
      </c>
      <c r="AU172" s="208" t="s">
        <v>87</v>
      </c>
      <c r="AY172" s="19" t="s">
        <v>145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9" t="s">
        <v>87</v>
      </c>
      <c r="BK172" s="209">
        <f>ROUND(I172*H172,2)</f>
        <v>0</v>
      </c>
      <c r="BL172" s="19" t="s">
        <v>153</v>
      </c>
      <c r="BM172" s="208" t="s">
        <v>763</v>
      </c>
    </row>
    <row r="173" s="13" customFormat="1">
      <c r="A173" s="13"/>
      <c r="B173" s="214"/>
      <c r="C173" s="13"/>
      <c r="D173" s="210" t="s">
        <v>157</v>
      </c>
      <c r="E173" s="215" t="s">
        <v>764</v>
      </c>
      <c r="F173" s="216" t="s">
        <v>765</v>
      </c>
      <c r="G173" s="13"/>
      <c r="H173" s="217">
        <v>24.710000000000001</v>
      </c>
      <c r="I173" s="218"/>
      <c r="J173" s="13"/>
      <c r="K173" s="13"/>
      <c r="L173" s="214"/>
      <c r="M173" s="219"/>
      <c r="N173" s="220"/>
      <c r="O173" s="220"/>
      <c r="P173" s="220"/>
      <c r="Q173" s="220"/>
      <c r="R173" s="220"/>
      <c r="S173" s="220"/>
      <c r="T173" s="22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5" t="s">
        <v>157</v>
      </c>
      <c r="AU173" s="215" t="s">
        <v>87</v>
      </c>
      <c r="AV173" s="13" t="s">
        <v>89</v>
      </c>
      <c r="AW173" s="13" t="s">
        <v>36</v>
      </c>
      <c r="AX173" s="13" t="s">
        <v>87</v>
      </c>
      <c r="AY173" s="215" t="s">
        <v>145</v>
      </c>
    </row>
    <row r="174" s="2" customFormat="1" ht="24.15" customHeight="1">
      <c r="A174" s="38"/>
      <c r="B174" s="196"/>
      <c r="C174" s="197" t="s">
        <v>255</v>
      </c>
      <c r="D174" s="197" t="s">
        <v>148</v>
      </c>
      <c r="E174" s="198" t="s">
        <v>397</v>
      </c>
      <c r="F174" s="199" t="s">
        <v>766</v>
      </c>
      <c r="G174" s="200" t="s">
        <v>704</v>
      </c>
      <c r="H174" s="201">
        <v>89.573999999999998</v>
      </c>
      <c r="I174" s="202"/>
      <c r="J174" s="203">
        <f>ROUND(I174*H174,2)</f>
        <v>0</v>
      </c>
      <c r="K174" s="199" t="s">
        <v>1</v>
      </c>
      <c r="L174" s="39"/>
      <c r="M174" s="204" t="s">
        <v>1</v>
      </c>
      <c r="N174" s="205" t="s">
        <v>44</v>
      </c>
      <c r="O174" s="77"/>
      <c r="P174" s="206">
        <f>O174*H174</f>
        <v>0</v>
      </c>
      <c r="Q174" s="206">
        <v>2.4500000000000002</v>
      </c>
      <c r="R174" s="206">
        <f>Q174*H174</f>
        <v>219.4563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153</v>
      </c>
      <c r="AT174" s="208" t="s">
        <v>148</v>
      </c>
      <c r="AU174" s="208" t="s">
        <v>87</v>
      </c>
      <c r="AY174" s="19" t="s">
        <v>145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9" t="s">
        <v>87</v>
      </c>
      <c r="BK174" s="209">
        <f>ROUND(I174*H174,2)</f>
        <v>0</v>
      </c>
      <c r="BL174" s="19" t="s">
        <v>153</v>
      </c>
      <c r="BM174" s="208" t="s">
        <v>767</v>
      </c>
    </row>
    <row r="175" s="13" customFormat="1">
      <c r="A175" s="13"/>
      <c r="B175" s="214"/>
      <c r="C175" s="13"/>
      <c r="D175" s="210" t="s">
        <v>157</v>
      </c>
      <c r="E175" s="215" t="s">
        <v>768</v>
      </c>
      <c r="F175" s="216" t="s">
        <v>769</v>
      </c>
      <c r="G175" s="13"/>
      <c r="H175" s="217">
        <v>95.727999999999994</v>
      </c>
      <c r="I175" s="218"/>
      <c r="J175" s="13"/>
      <c r="K175" s="13"/>
      <c r="L175" s="214"/>
      <c r="M175" s="219"/>
      <c r="N175" s="220"/>
      <c r="O175" s="220"/>
      <c r="P175" s="220"/>
      <c r="Q175" s="220"/>
      <c r="R175" s="220"/>
      <c r="S175" s="220"/>
      <c r="T175" s="22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15" t="s">
        <v>157</v>
      </c>
      <c r="AU175" s="215" t="s">
        <v>87</v>
      </c>
      <c r="AV175" s="13" t="s">
        <v>89</v>
      </c>
      <c r="AW175" s="13" t="s">
        <v>36</v>
      </c>
      <c r="AX175" s="13" t="s">
        <v>79</v>
      </c>
      <c r="AY175" s="215" t="s">
        <v>145</v>
      </c>
    </row>
    <row r="176" s="13" customFormat="1">
      <c r="A176" s="13"/>
      <c r="B176" s="214"/>
      <c r="C176" s="13"/>
      <c r="D176" s="210" t="s">
        <v>157</v>
      </c>
      <c r="E176" s="215" t="s">
        <v>668</v>
      </c>
      <c r="F176" s="216" t="s">
        <v>770</v>
      </c>
      <c r="G176" s="13"/>
      <c r="H176" s="217">
        <v>16.283847999999999</v>
      </c>
      <c r="I176" s="218"/>
      <c r="J176" s="13"/>
      <c r="K176" s="13"/>
      <c r="L176" s="214"/>
      <c r="M176" s="219"/>
      <c r="N176" s="220"/>
      <c r="O176" s="220"/>
      <c r="P176" s="220"/>
      <c r="Q176" s="220"/>
      <c r="R176" s="220"/>
      <c r="S176" s="220"/>
      <c r="T176" s="22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5" t="s">
        <v>157</v>
      </c>
      <c r="AU176" s="215" t="s">
        <v>87</v>
      </c>
      <c r="AV176" s="13" t="s">
        <v>89</v>
      </c>
      <c r="AW176" s="13" t="s">
        <v>36</v>
      </c>
      <c r="AX176" s="13" t="s">
        <v>79</v>
      </c>
      <c r="AY176" s="215" t="s">
        <v>145</v>
      </c>
    </row>
    <row r="177" s="13" customFormat="1">
      <c r="A177" s="13"/>
      <c r="B177" s="214"/>
      <c r="C177" s="13"/>
      <c r="D177" s="210" t="s">
        <v>157</v>
      </c>
      <c r="E177" s="215" t="s">
        <v>670</v>
      </c>
      <c r="F177" s="216" t="s">
        <v>771</v>
      </c>
      <c r="G177" s="13"/>
      <c r="H177" s="217">
        <v>67.135999999999996</v>
      </c>
      <c r="I177" s="218"/>
      <c r="J177" s="13"/>
      <c r="K177" s="13"/>
      <c r="L177" s="214"/>
      <c r="M177" s="219"/>
      <c r="N177" s="220"/>
      <c r="O177" s="220"/>
      <c r="P177" s="220"/>
      <c r="Q177" s="220"/>
      <c r="R177" s="220"/>
      <c r="S177" s="220"/>
      <c r="T177" s="22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15" t="s">
        <v>157</v>
      </c>
      <c r="AU177" s="215" t="s">
        <v>87</v>
      </c>
      <c r="AV177" s="13" t="s">
        <v>89</v>
      </c>
      <c r="AW177" s="13" t="s">
        <v>36</v>
      </c>
      <c r="AX177" s="13" t="s">
        <v>79</v>
      </c>
      <c r="AY177" s="215" t="s">
        <v>145</v>
      </c>
    </row>
    <row r="178" s="13" customFormat="1">
      <c r="A178" s="13"/>
      <c r="B178" s="214"/>
      <c r="C178" s="13"/>
      <c r="D178" s="210" t="s">
        <v>157</v>
      </c>
      <c r="E178" s="215" t="s">
        <v>772</v>
      </c>
      <c r="F178" s="216" t="s">
        <v>773</v>
      </c>
      <c r="G178" s="13"/>
      <c r="H178" s="217">
        <v>179.14784800000001</v>
      </c>
      <c r="I178" s="218"/>
      <c r="J178" s="13"/>
      <c r="K178" s="13"/>
      <c r="L178" s="214"/>
      <c r="M178" s="219"/>
      <c r="N178" s="220"/>
      <c r="O178" s="220"/>
      <c r="P178" s="220"/>
      <c r="Q178" s="220"/>
      <c r="R178" s="220"/>
      <c r="S178" s="220"/>
      <c r="T178" s="22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15" t="s">
        <v>157</v>
      </c>
      <c r="AU178" s="215" t="s">
        <v>87</v>
      </c>
      <c r="AV178" s="13" t="s">
        <v>89</v>
      </c>
      <c r="AW178" s="13" t="s">
        <v>36</v>
      </c>
      <c r="AX178" s="13" t="s">
        <v>79</v>
      </c>
      <c r="AY178" s="215" t="s">
        <v>145</v>
      </c>
    </row>
    <row r="179" s="13" customFormat="1">
      <c r="A179" s="13"/>
      <c r="B179" s="214"/>
      <c r="C179" s="13"/>
      <c r="D179" s="210" t="s">
        <v>157</v>
      </c>
      <c r="E179" s="215" t="s">
        <v>774</v>
      </c>
      <c r="F179" s="216" t="s">
        <v>775</v>
      </c>
      <c r="G179" s="13"/>
      <c r="H179" s="217">
        <v>89.573999999999998</v>
      </c>
      <c r="I179" s="218"/>
      <c r="J179" s="13"/>
      <c r="K179" s="13"/>
      <c r="L179" s="214"/>
      <c r="M179" s="219"/>
      <c r="N179" s="220"/>
      <c r="O179" s="220"/>
      <c r="P179" s="220"/>
      <c r="Q179" s="220"/>
      <c r="R179" s="220"/>
      <c r="S179" s="220"/>
      <c r="T179" s="22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5" t="s">
        <v>157</v>
      </c>
      <c r="AU179" s="215" t="s">
        <v>87</v>
      </c>
      <c r="AV179" s="13" t="s">
        <v>89</v>
      </c>
      <c r="AW179" s="13" t="s">
        <v>36</v>
      </c>
      <c r="AX179" s="13" t="s">
        <v>87</v>
      </c>
      <c r="AY179" s="215" t="s">
        <v>145</v>
      </c>
    </row>
    <row r="180" s="2" customFormat="1" ht="49.05" customHeight="1">
      <c r="A180" s="38"/>
      <c r="B180" s="196"/>
      <c r="C180" s="197" t="s">
        <v>260</v>
      </c>
      <c r="D180" s="197" t="s">
        <v>148</v>
      </c>
      <c r="E180" s="198" t="s">
        <v>404</v>
      </c>
      <c r="F180" s="199" t="s">
        <v>776</v>
      </c>
      <c r="G180" s="200" t="s">
        <v>727</v>
      </c>
      <c r="H180" s="201">
        <v>36.075000000000003</v>
      </c>
      <c r="I180" s="202"/>
      <c r="J180" s="203">
        <f>ROUND(I180*H180,2)</f>
        <v>0</v>
      </c>
      <c r="K180" s="199" t="s">
        <v>1</v>
      </c>
      <c r="L180" s="39"/>
      <c r="M180" s="204" t="s">
        <v>1</v>
      </c>
      <c r="N180" s="205" t="s">
        <v>44</v>
      </c>
      <c r="O180" s="77"/>
      <c r="P180" s="206">
        <f>O180*H180</f>
        <v>0</v>
      </c>
      <c r="Q180" s="206">
        <v>1.0311999999999999</v>
      </c>
      <c r="R180" s="206">
        <f>Q180*H180</f>
        <v>37.200539999999997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153</v>
      </c>
      <c r="AT180" s="208" t="s">
        <v>148</v>
      </c>
      <c r="AU180" s="208" t="s">
        <v>87</v>
      </c>
      <c r="AY180" s="19" t="s">
        <v>145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9" t="s">
        <v>87</v>
      </c>
      <c r="BK180" s="209">
        <f>ROUND(I180*H180,2)</f>
        <v>0</v>
      </c>
      <c r="BL180" s="19" t="s">
        <v>153</v>
      </c>
      <c r="BM180" s="208" t="s">
        <v>777</v>
      </c>
    </row>
    <row r="181" s="13" customFormat="1">
      <c r="A181" s="13"/>
      <c r="B181" s="214"/>
      <c r="C181" s="13"/>
      <c r="D181" s="210" t="s">
        <v>157</v>
      </c>
      <c r="E181" s="215" t="s">
        <v>778</v>
      </c>
      <c r="F181" s="216" t="s">
        <v>779</v>
      </c>
      <c r="G181" s="13"/>
      <c r="H181" s="217">
        <v>36.075000000000003</v>
      </c>
      <c r="I181" s="218"/>
      <c r="J181" s="13"/>
      <c r="K181" s="13"/>
      <c r="L181" s="214"/>
      <c r="M181" s="219"/>
      <c r="N181" s="220"/>
      <c r="O181" s="220"/>
      <c r="P181" s="220"/>
      <c r="Q181" s="220"/>
      <c r="R181" s="220"/>
      <c r="S181" s="220"/>
      <c r="T181" s="22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5" t="s">
        <v>157</v>
      </c>
      <c r="AU181" s="215" t="s">
        <v>87</v>
      </c>
      <c r="AV181" s="13" t="s">
        <v>89</v>
      </c>
      <c r="AW181" s="13" t="s">
        <v>36</v>
      </c>
      <c r="AX181" s="13" t="s">
        <v>79</v>
      </c>
      <c r="AY181" s="215" t="s">
        <v>145</v>
      </c>
    </row>
    <row r="182" s="15" customFormat="1">
      <c r="A182" s="15"/>
      <c r="B182" s="229"/>
      <c r="C182" s="15"/>
      <c r="D182" s="210" t="s">
        <v>157</v>
      </c>
      <c r="E182" s="230" t="s">
        <v>1</v>
      </c>
      <c r="F182" s="231" t="s">
        <v>171</v>
      </c>
      <c r="G182" s="15"/>
      <c r="H182" s="232">
        <v>36.075000000000003</v>
      </c>
      <c r="I182" s="233"/>
      <c r="J182" s="15"/>
      <c r="K182" s="15"/>
      <c r="L182" s="229"/>
      <c r="M182" s="234"/>
      <c r="N182" s="235"/>
      <c r="O182" s="235"/>
      <c r="P182" s="235"/>
      <c r="Q182" s="235"/>
      <c r="R182" s="235"/>
      <c r="S182" s="235"/>
      <c r="T182" s="23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30" t="s">
        <v>157</v>
      </c>
      <c r="AU182" s="230" t="s">
        <v>87</v>
      </c>
      <c r="AV182" s="15" t="s">
        <v>153</v>
      </c>
      <c r="AW182" s="15" t="s">
        <v>36</v>
      </c>
      <c r="AX182" s="15" t="s">
        <v>87</v>
      </c>
      <c r="AY182" s="230" t="s">
        <v>145</v>
      </c>
    </row>
    <row r="183" s="12" customFormat="1" ht="25.92" customHeight="1">
      <c r="A183" s="12"/>
      <c r="B183" s="183"/>
      <c r="C183" s="12"/>
      <c r="D183" s="184" t="s">
        <v>78</v>
      </c>
      <c r="E183" s="185" t="s">
        <v>448</v>
      </c>
      <c r="F183" s="185" t="s">
        <v>449</v>
      </c>
      <c r="G183" s="12"/>
      <c r="H183" s="12"/>
      <c r="I183" s="186"/>
      <c r="J183" s="187">
        <f>BK183</f>
        <v>0</v>
      </c>
      <c r="K183" s="12"/>
      <c r="L183" s="183"/>
      <c r="M183" s="188"/>
      <c r="N183" s="189"/>
      <c r="O183" s="189"/>
      <c r="P183" s="190">
        <f>SUM(P184:P192)</f>
        <v>0</v>
      </c>
      <c r="Q183" s="189"/>
      <c r="R183" s="190">
        <f>SUM(R184:R192)</f>
        <v>0.079000000000000001</v>
      </c>
      <c r="S183" s="189"/>
      <c r="T183" s="191">
        <f>SUM(T184:T192)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84" t="s">
        <v>153</v>
      </c>
      <c r="AT183" s="192" t="s">
        <v>78</v>
      </c>
      <c r="AU183" s="192" t="s">
        <v>79</v>
      </c>
      <c r="AY183" s="184" t="s">
        <v>145</v>
      </c>
      <c r="BK183" s="193">
        <f>SUM(BK184:BK192)</f>
        <v>0</v>
      </c>
    </row>
    <row r="184" s="2" customFormat="1" ht="24.15" customHeight="1">
      <c r="A184" s="38"/>
      <c r="B184" s="196"/>
      <c r="C184" s="197" t="s">
        <v>7</v>
      </c>
      <c r="D184" s="197" t="s">
        <v>148</v>
      </c>
      <c r="E184" s="198" t="s">
        <v>451</v>
      </c>
      <c r="F184" s="199" t="s">
        <v>780</v>
      </c>
      <c r="G184" s="200" t="s">
        <v>727</v>
      </c>
      <c r="H184" s="201">
        <v>63.018999999999998</v>
      </c>
      <c r="I184" s="202"/>
      <c r="J184" s="203">
        <f>ROUND(I184*H184,2)</f>
        <v>0</v>
      </c>
      <c r="K184" s="199" t="s">
        <v>1</v>
      </c>
      <c r="L184" s="39"/>
      <c r="M184" s="204" t="s">
        <v>1</v>
      </c>
      <c r="N184" s="205" t="s">
        <v>44</v>
      </c>
      <c r="O184" s="77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8" t="s">
        <v>153</v>
      </c>
      <c r="AT184" s="208" t="s">
        <v>148</v>
      </c>
      <c r="AU184" s="208" t="s">
        <v>87</v>
      </c>
      <c r="AY184" s="19" t="s">
        <v>145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9" t="s">
        <v>87</v>
      </c>
      <c r="BK184" s="209">
        <f>ROUND(I184*H184,2)</f>
        <v>0</v>
      </c>
      <c r="BL184" s="19" t="s">
        <v>153</v>
      </c>
      <c r="BM184" s="208" t="s">
        <v>781</v>
      </c>
    </row>
    <row r="185" s="13" customFormat="1">
      <c r="A185" s="13"/>
      <c r="B185" s="214"/>
      <c r="C185" s="13"/>
      <c r="D185" s="210" t="s">
        <v>157</v>
      </c>
      <c r="E185" s="215" t="s">
        <v>782</v>
      </c>
      <c r="F185" s="216" t="s">
        <v>783</v>
      </c>
      <c r="G185" s="13"/>
      <c r="H185" s="217">
        <v>63.018749999999997</v>
      </c>
      <c r="I185" s="218"/>
      <c r="J185" s="13"/>
      <c r="K185" s="13"/>
      <c r="L185" s="214"/>
      <c r="M185" s="219"/>
      <c r="N185" s="220"/>
      <c r="O185" s="220"/>
      <c r="P185" s="220"/>
      <c r="Q185" s="220"/>
      <c r="R185" s="220"/>
      <c r="S185" s="220"/>
      <c r="T185" s="22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5" t="s">
        <v>157</v>
      </c>
      <c r="AU185" s="215" t="s">
        <v>87</v>
      </c>
      <c r="AV185" s="13" t="s">
        <v>89</v>
      </c>
      <c r="AW185" s="13" t="s">
        <v>36</v>
      </c>
      <c r="AX185" s="13" t="s">
        <v>87</v>
      </c>
      <c r="AY185" s="215" t="s">
        <v>145</v>
      </c>
    </row>
    <row r="186" s="2" customFormat="1" ht="14.4" customHeight="1">
      <c r="A186" s="38"/>
      <c r="B186" s="196"/>
      <c r="C186" s="237" t="s">
        <v>274</v>
      </c>
      <c r="D186" s="237" t="s">
        <v>176</v>
      </c>
      <c r="E186" s="238" t="s">
        <v>472</v>
      </c>
      <c r="F186" s="239" t="s">
        <v>473</v>
      </c>
      <c r="G186" s="240" t="s">
        <v>468</v>
      </c>
      <c r="H186" s="241">
        <v>0.021999999999999999</v>
      </c>
      <c r="I186" s="242"/>
      <c r="J186" s="243">
        <f>ROUND(I186*H186,2)</f>
        <v>0</v>
      </c>
      <c r="K186" s="239" t="s">
        <v>1</v>
      </c>
      <c r="L186" s="244"/>
      <c r="M186" s="245" t="s">
        <v>1</v>
      </c>
      <c r="N186" s="246" t="s">
        <v>44</v>
      </c>
      <c r="O186" s="77"/>
      <c r="P186" s="206">
        <f>O186*H186</f>
        <v>0</v>
      </c>
      <c r="Q186" s="206">
        <v>1</v>
      </c>
      <c r="R186" s="206">
        <f>Q186*H186</f>
        <v>0.021999999999999999</v>
      </c>
      <c r="S186" s="206">
        <v>0</v>
      </c>
      <c r="T186" s="20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8" t="s">
        <v>180</v>
      </c>
      <c r="AT186" s="208" t="s">
        <v>176</v>
      </c>
      <c r="AU186" s="208" t="s">
        <v>87</v>
      </c>
      <c r="AY186" s="19" t="s">
        <v>145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9" t="s">
        <v>87</v>
      </c>
      <c r="BK186" s="209">
        <f>ROUND(I186*H186,2)</f>
        <v>0</v>
      </c>
      <c r="BL186" s="19" t="s">
        <v>153</v>
      </c>
      <c r="BM186" s="208" t="s">
        <v>784</v>
      </c>
    </row>
    <row r="187" s="13" customFormat="1">
      <c r="A187" s="13"/>
      <c r="B187" s="214"/>
      <c r="C187" s="13"/>
      <c r="D187" s="210" t="s">
        <v>157</v>
      </c>
      <c r="E187" s="215" t="s">
        <v>672</v>
      </c>
      <c r="F187" s="216" t="s">
        <v>785</v>
      </c>
      <c r="G187" s="13"/>
      <c r="H187" s="217">
        <v>63.049999999999997</v>
      </c>
      <c r="I187" s="218"/>
      <c r="J187" s="13"/>
      <c r="K187" s="13"/>
      <c r="L187" s="214"/>
      <c r="M187" s="219"/>
      <c r="N187" s="220"/>
      <c r="O187" s="220"/>
      <c r="P187" s="220"/>
      <c r="Q187" s="220"/>
      <c r="R187" s="220"/>
      <c r="S187" s="220"/>
      <c r="T187" s="22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15" t="s">
        <v>157</v>
      </c>
      <c r="AU187" s="215" t="s">
        <v>87</v>
      </c>
      <c r="AV187" s="13" t="s">
        <v>89</v>
      </c>
      <c r="AW187" s="13" t="s">
        <v>36</v>
      </c>
      <c r="AX187" s="13" t="s">
        <v>79</v>
      </c>
      <c r="AY187" s="215" t="s">
        <v>145</v>
      </c>
    </row>
    <row r="188" s="13" customFormat="1">
      <c r="A188" s="13"/>
      <c r="B188" s="214"/>
      <c r="C188" s="13"/>
      <c r="D188" s="210" t="s">
        <v>157</v>
      </c>
      <c r="E188" s="215" t="s">
        <v>786</v>
      </c>
      <c r="F188" s="216" t="s">
        <v>787</v>
      </c>
      <c r="G188" s="13"/>
      <c r="H188" s="217">
        <v>0.0220675</v>
      </c>
      <c r="I188" s="218"/>
      <c r="J188" s="13"/>
      <c r="K188" s="13"/>
      <c r="L188" s="214"/>
      <c r="M188" s="219"/>
      <c r="N188" s="220"/>
      <c r="O188" s="220"/>
      <c r="P188" s="220"/>
      <c r="Q188" s="220"/>
      <c r="R188" s="220"/>
      <c r="S188" s="220"/>
      <c r="T188" s="22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5" t="s">
        <v>157</v>
      </c>
      <c r="AU188" s="215" t="s">
        <v>87</v>
      </c>
      <c r="AV188" s="13" t="s">
        <v>89</v>
      </c>
      <c r="AW188" s="13" t="s">
        <v>36</v>
      </c>
      <c r="AX188" s="13" t="s">
        <v>87</v>
      </c>
      <c r="AY188" s="215" t="s">
        <v>145</v>
      </c>
    </row>
    <row r="189" s="2" customFormat="1" ht="37.8" customHeight="1">
      <c r="A189" s="38"/>
      <c r="B189" s="196"/>
      <c r="C189" s="197" t="s">
        <v>278</v>
      </c>
      <c r="D189" s="197" t="s">
        <v>148</v>
      </c>
      <c r="E189" s="198" t="s">
        <v>456</v>
      </c>
      <c r="F189" s="199" t="s">
        <v>788</v>
      </c>
      <c r="G189" s="200" t="s">
        <v>727</v>
      </c>
      <c r="H189" s="201">
        <v>63.018999999999998</v>
      </c>
      <c r="I189" s="202"/>
      <c r="J189" s="203">
        <f>ROUND(I189*H189,2)</f>
        <v>0</v>
      </c>
      <c r="K189" s="199" t="s">
        <v>1</v>
      </c>
      <c r="L189" s="39"/>
      <c r="M189" s="204" t="s">
        <v>1</v>
      </c>
      <c r="N189" s="205" t="s">
        <v>44</v>
      </c>
      <c r="O189" s="77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8" t="s">
        <v>153</v>
      </c>
      <c r="AT189" s="208" t="s">
        <v>148</v>
      </c>
      <c r="AU189" s="208" t="s">
        <v>87</v>
      </c>
      <c r="AY189" s="19" t="s">
        <v>145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9" t="s">
        <v>87</v>
      </c>
      <c r="BK189" s="209">
        <f>ROUND(I189*H189,2)</f>
        <v>0</v>
      </c>
      <c r="BL189" s="19" t="s">
        <v>153</v>
      </c>
      <c r="BM189" s="208" t="s">
        <v>789</v>
      </c>
    </row>
    <row r="190" s="13" customFormat="1">
      <c r="A190" s="13"/>
      <c r="B190" s="214"/>
      <c r="C190" s="13"/>
      <c r="D190" s="210" t="s">
        <v>157</v>
      </c>
      <c r="E190" s="215" t="s">
        <v>790</v>
      </c>
      <c r="F190" s="216" t="s">
        <v>783</v>
      </c>
      <c r="G190" s="13"/>
      <c r="H190" s="217">
        <v>63.018749999999997</v>
      </c>
      <c r="I190" s="218"/>
      <c r="J190" s="13"/>
      <c r="K190" s="13"/>
      <c r="L190" s="214"/>
      <c r="M190" s="219"/>
      <c r="N190" s="220"/>
      <c r="O190" s="220"/>
      <c r="P190" s="220"/>
      <c r="Q190" s="220"/>
      <c r="R190" s="220"/>
      <c r="S190" s="220"/>
      <c r="T190" s="22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157</v>
      </c>
      <c r="AU190" s="215" t="s">
        <v>87</v>
      </c>
      <c r="AV190" s="13" t="s">
        <v>89</v>
      </c>
      <c r="AW190" s="13" t="s">
        <v>36</v>
      </c>
      <c r="AX190" s="13" t="s">
        <v>87</v>
      </c>
      <c r="AY190" s="215" t="s">
        <v>145</v>
      </c>
    </row>
    <row r="191" s="2" customFormat="1" ht="14.4" customHeight="1">
      <c r="A191" s="38"/>
      <c r="B191" s="196"/>
      <c r="C191" s="237" t="s">
        <v>283</v>
      </c>
      <c r="D191" s="237" t="s">
        <v>176</v>
      </c>
      <c r="E191" s="238" t="s">
        <v>466</v>
      </c>
      <c r="F191" s="239" t="s">
        <v>467</v>
      </c>
      <c r="G191" s="240" t="s">
        <v>468</v>
      </c>
      <c r="H191" s="241">
        <v>0.057000000000000002</v>
      </c>
      <c r="I191" s="242"/>
      <c r="J191" s="243">
        <f>ROUND(I191*H191,2)</f>
        <v>0</v>
      </c>
      <c r="K191" s="239" t="s">
        <v>1</v>
      </c>
      <c r="L191" s="244"/>
      <c r="M191" s="245" t="s">
        <v>1</v>
      </c>
      <c r="N191" s="246" t="s">
        <v>44</v>
      </c>
      <c r="O191" s="77"/>
      <c r="P191" s="206">
        <f>O191*H191</f>
        <v>0</v>
      </c>
      <c r="Q191" s="206">
        <v>1</v>
      </c>
      <c r="R191" s="206">
        <f>Q191*H191</f>
        <v>0.057000000000000002</v>
      </c>
      <c r="S191" s="206">
        <v>0</v>
      </c>
      <c r="T191" s="20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8" t="s">
        <v>180</v>
      </c>
      <c r="AT191" s="208" t="s">
        <v>176</v>
      </c>
      <c r="AU191" s="208" t="s">
        <v>87</v>
      </c>
      <c r="AY191" s="19" t="s">
        <v>145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9" t="s">
        <v>87</v>
      </c>
      <c r="BK191" s="209">
        <f>ROUND(I191*H191,2)</f>
        <v>0</v>
      </c>
      <c r="BL191" s="19" t="s">
        <v>153</v>
      </c>
      <c r="BM191" s="208" t="s">
        <v>791</v>
      </c>
    </row>
    <row r="192" s="2" customFormat="1" ht="49.05" customHeight="1">
      <c r="A192" s="38"/>
      <c r="B192" s="196"/>
      <c r="C192" s="197" t="s">
        <v>288</v>
      </c>
      <c r="D192" s="197" t="s">
        <v>148</v>
      </c>
      <c r="E192" s="198" t="s">
        <v>461</v>
      </c>
      <c r="F192" s="199" t="s">
        <v>792</v>
      </c>
      <c r="G192" s="200" t="s">
        <v>468</v>
      </c>
      <c r="H192" s="201">
        <v>0.079000000000000001</v>
      </c>
      <c r="I192" s="202"/>
      <c r="J192" s="203">
        <f>ROUND(I192*H192,2)</f>
        <v>0</v>
      </c>
      <c r="K192" s="199" t="s">
        <v>1</v>
      </c>
      <c r="L192" s="39"/>
      <c r="M192" s="204" t="s">
        <v>1</v>
      </c>
      <c r="N192" s="205" t="s">
        <v>44</v>
      </c>
      <c r="O192" s="77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8" t="s">
        <v>236</v>
      </c>
      <c r="AT192" s="208" t="s">
        <v>148</v>
      </c>
      <c r="AU192" s="208" t="s">
        <v>87</v>
      </c>
      <c r="AY192" s="19" t="s">
        <v>145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9" t="s">
        <v>87</v>
      </c>
      <c r="BK192" s="209">
        <f>ROUND(I192*H192,2)</f>
        <v>0</v>
      </c>
      <c r="BL192" s="19" t="s">
        <v>236</v>
      </c>
      <c r="BM192" s="208" t="s">
        <v>793</v>
      </c>
    </row>
    <row r="193" s="12" customFormat="1" ht="25.92" customHeight="1">
      <c r="A193" s="12"/>
      <c r="B193" s="183"/>
      <c r="C193" s="12"/>
      <c r="D193" s="184" t="s">
        <v>78</v>
      </c>
      <c r="E193" s="185" t="s">
        <v>202</v>
      </c>
      <c r="F193" s="185" t="s">
        <v>410</v>
      </c>
      <c r="G193" s="12"/>
      <c r="H193" s="12"/>
      <c r="I193" s="186"/>
      <c r="J193" s="187">
        <f>BK193</f>
        <v>0</v>
      </c>
      <c r="K193" s="12"/>
      <c r="L193" s="183"/>
      <c r="M193" s="188"/>
      <c r="N193" s="189"/>
      <c r="O193" s="189"/>
      <c r="P193" s="190">
        <f>SUM(P194:P211)</f>
        <v>0</v>
      </c>
      <c r="Q193" s="189"/>
      <c r="R193" s="190">
        <f>SUM(R194:R211)</f>
        <v>14.425801669999999</v>
      </c>
      <c r="S193" s="189"/>
      <c r="T193" s="191">
        <f>SUM(T194:T211)</f>
        <v>287.05331999999999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84" t="s">
        <v>153</v>
      </c>
      <c r="AT193" s="192" t="s">
        <v>78</v>
      </c>
      <c r="AU193" s="192" t="s">
        <v>79</v>
      </c>
      <c r="AY193" s="184" t="s">
        <v>145</v>
      </c>
      <c r="BK193" s="193">
        <f>SUM(BK194:BK211)</f>
        <v>0</v>
      </c>
    </row>
    <row r="194" s="2" customFormat="1" ht="24.15" customHeight="1">
      <c r="A194" s="38"/>
      <c r="B194" s="196"/>
      <c r="C194" s="197" t="s">
        <v>420</v>
      </c>
      <c r="D194" s="197" t="s">
        <v>148</v>
      </c>
      <c r="E194" s="198" t="s">
        <v>411</v>
      </c>
      <c r="F194" s="199" t="s">
        <v>794</v>
      </c>
      <c r="G194" s="200" t="s">
        <v>755</v>
      </c>
      <c r="H194" s="201">
        <v>2</v>
      </c>
      <c r="I194" s="202"/>
      <c r="J194" s="203">
        <f>ROUND(I194*H194,2)</f>
        <v>0</v>
      </c>
      <c r="K194" s="199" t="s">
        <v>1</v>
      </c>
      <c r="L194" s="39"/>
      <c r="M194" s="204" t="s">
        <v>1</v>
      </c>
      <c r="N194" s="205" t="s">
        <v>44</v>
      </c>
      <c r="O194" s="77"/>
      <c r="P194" s="206">
        <f>O194*H194</f>
        <v>0</v>
      </c>
      <c r="Q194" s="206">
        <v>0.0064900000000000001</v>
      </c>
      <c r="R194" s="206">
        <f>Q194*H194</f>
        <v>0.01298</v>
      </c>
      <c r="S194" s="206">
        <v>0</v>
      </c>
      <c r="T194" s="20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8" t="s">
        <v>153</v>
      </c>
      <c r="AT194" s="208" t="s">
        <v>148</v>
      </c>
      <c r="AU194" s="208" t="s">
        <v>87</v>
      </c>
      <c r="AY194" s="19" t="s">
        <v>145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9" t="s">
        <v>87</v>
      </c>
      <c r="BK194" s="209">
        <f>ROUND(I194*H194,2)</f>
        <v>0</v>
      </c>
      <c r="BL194" s="19" t="s">
        <v>153</v>
      </c>
      <c r="BM194" s="208" t="s">
        <v>795</v>
      </c>
    </row>
    <row r="195" s="2" customFormat="1" ht="24.15" customHeight="1">
      <c r="A195" s="38"/>
      <c r="B195" s="196"/>
      <c r="C195" s="197" t="s">
        <v>425</v>
      </c>
      <c r="D195" s="197" t="s">
        <v>148</v>
      </c>
      <c r="E195" s="198" t="s">
        <v>414</v>
      </c>
      <c r="F195" s="199" t="s">
        <v>796</v>
      </c>
      <c r="G195" s="200" t="s">
        <v>704</v>
      </c>
      <c r="H195" s="201">
        <v>74.567999999999998</v>
      </c>
      <c r="I195" s="202"/>
      <c r="J195" s="203">
        <f>ROUND(I195*H195,2)</f>
        <v>0</v>
      </c>
      <c r="K195" s="199" t="s">
        <v>1</v>
      </c>
      <c r="L195" s="39"/>
      <c r="M195" s="204" t="s">
        <v>1</v>
      </c>
      <c r="N195" s="205" t="s">
        <v>44</v>
      </c>
      <c r="O195" s="77"/>
      <c r="P195" s="206">
        <f>O195*H195</f>
        <v>0</v>
      </c>
      <c r="Q195" s="206">
        <v>0.12</v>
      </c>
      <c r="R195" s="206">
        <f>Q195*H195</f>
        <v>8.9481599999999997</v>
      </c>
      <c r="S195" s="206">
        <v>2.4900000000000002</v>
      </c>
      <c r="T195" s="207">
        <f>S195*H195</f>
        <v>185.67432000000002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8" t="s">
        <v>153</v>
      </c>
      <c r="AT195" s="208" t="s">
        <v>148</v>
      </c>
      <c r="AU195" s="208" t="s">
        <v>87</v>
      </c>
      <c r="AY195" s="19" t="s">
        <v>145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9" t="s">
        <v>87</v>
      </c>
      <c r="BK195" s="209">
        <f>ROUND(I195*H195,2)</f>
        <v>0</v>
      </c>
      <c r="BL195" s="19" t="s">
        <v>153</v>
      </c>
      <c r="BM195" s="208" t="s">
        <v>797</v>
      </c>
    </row>
    <row r="196" s="13" customFormat="1">
      <c r="A196" s="13"/>
      <c r="B196" s="214"/>
      <c r="C196" s="13"/>
      <c r="D196" s="210" t="s">
        <v>157</v>
      </c>
      <c r="E196" s="215" t="s">
        <v>798</v>
      </c>
      <c r="F196" s="216" t="s">
        <v>799</v>
      </c>
      <c r="G196" s="13"/>
      <c r="H196" s="217">
        <v>3.2160000000000002</v>
      </c>
      <c r="I196" s="218"/>
      <c r="J196" s="13"/>
      <c r="K196" s="13"/>
      <c r="L196" s="214"/>
      <c r="M196" s="219"/>
      <c r="N196" s="220"/>
      <c r="O196" s="220"/>
      <c r="P196" s="220"/>
      <c r="Q196" s="220"/>
      <c r="R196" s="220"/>
      <c r="S196" s="220"/>
      <c r="T196" s="22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15" t="s">
        <v>157</v>
      </c>
      <c r="AU196" s="215" t="s">
        <v>87</v>
      </c>
      <c r="AV196" s="13" t="s">
        <v>89</v>
      </c>
      <c r="AW196" s="13" t="s">
        <v>36</v>
      </c>
      <c r="AX196" s="13" t="s">
        <v>79</v>
      </c>
      <c r="AY196" s="215" t="s">
        <v>145</v>
      </c>
    </row>
    <row r="197" s="13" customFormat="1">
      <c r="A197" s="13"/>
      <c r="B197" s="214"/>
      <c r="C197" s="13"/>
      <c r="D197" s="210" t="s">
        <v>157</v>
      </c>
      <c r="E197" s="215" t="s">
        <v>674</v>
      </c>
      <c r="F197" s="216" t="s">
        <v>800</v>
      </c>
      <c r="G197" s="13"/>
      <c r="H197" s="217">
        <v>3.0607500000000001</v>
      </c>
      <c r="I197" s="218"/>
      <c r="J197" s="13"/>
      <c r="K197" s="13"/>
      <c r="L197" s="214"/>
      <c r="M197" s="219"/>
      <c r="N197" s="220"/>
      <c r="O197" s="220"/>
      <c r="P197" s="220"/>
      <c r="Q197" s="220"/>
      <c r="R197" s="220"/>
      <c r="S197" s="220"/>
      <c r="T197" s="22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15" t="s">
        <v>157</v>
      </c>
      <c r="AU197" s="215" t="s">
        <v>87</v>
      </c>
      <c r="AV197" s="13" t="s">
        <v>89</v>
      </c>
      <c r="AW197" s="13" t="s">
        <v>36</v>
      </c>
      <c r="AX197" s="13" t="s">
        <v>79</v>
      </c>
      <c r="AY197" s="215" t="s">
        <v>145</v>
      </c>
    </row>
    <row r="198" s="13" customFormat="1">
      <c r="A198" s="13"/>
      <c r="B198" s="214"/>
      <c r="C198" s="13"/>
      <c r="D198" s="210" t="s">
        <v>157</v>
      </c>
      <c r="E198" s="215" t="s">
        <v>676</v>
      </c>
      <c r="F198" s="216" t="s">
        <v>801</v>
      </c>
      <c r="G198" s="13"/>
      <c r="H198" s="217">
        <v>34.048000000000002</v>
      </c>
      <c r="I198" s="218"/>
      <c r="J198" s="13"/>
      <c r="K198" s="13"/>
      <c r="L198" s="214"/>
      <c r="M198" s="219"/>
      <c r="N198" s="220"/>
      <c r="O198" s="220"/>
      <c r="P198" s="220"/>
      <c r="Q198" s="220"/>
      <c r="R198" s="220"/>
      <c r="S198" s="220"/>
      <c r="T198" s="22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15" t="s">
        <v>157</v>
      </c>
      <c r="AU198" s="215" t="s">
        <v>87</v>
      </c>
      <c r="AV198" s="13" t="s">
        <v>89</v>
      </c>
      <c r="AW198" s="13" t="s">
        <v>36</v>
      </c>
      <c r="AX198" s="13" t="s">
        <v>79</v>
      </c>
      <c r="AY198" s="215" t="s">
        <v>145</v>
      </c>
    </row>
    <row r="199" s="13" customFormat="1">
      <c r="A199" s="13"/>
      <c r="B199" s="214"/>
      <c r="C199" s="13"/>
      <c r="D199" s="210" t="s">
        <v>157</v>
      </c>
      <c r="E199" s="215" t="s">
        <v>678</v>
      </c>
      <c r="F199" s="216" t="s">
        <v>802</v>
      </c>
      <c r="G199" s="13"/>
      <c r="H199" s="217">
        <v>17.864000000000001</v>
      </c>
      <c r="I199" s="218"/>
      <c r="J199" s="13"/>
      <c r="K199" s="13"/>
      <c r="L199" s="214"/>
      <c r="M199" s="219"/>
      <c r="N199" s="220"/>
      <c r="O199" s="220"/>
      <c r="P199" s="220"/>
      <c r="Q199" s="220"/>
      <c r="R199" s="220"/>
      <c r="S199" s="220"/>
      <c r="T199" s="22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15" t="s">
        <v>157</v>
      </c>
      <c r="AU199" s="215" t="s">
        <v>87</v>
      </c>
      <c r="AV199" s="13" t="s">
        <v>89</v>
      </c>
      <c r="AW199" s="13" t="s">
        <v>36</v>
      </c>
      <c r="AX199" s="13" t="s">
        <v>79</v>
      </c>
      <c r="AY199" s="215" t="s">
        <v>145</v>
      </c>
    </row>
    <row r="200" s="13" customFormat="1">
      <c r="A200" s="13"/>
      <c r="B200" s="214"/>
      <c r="C200" s="13"/>
      <c r="D200" s="210" t="s">
        <v>157</v>
      </c>
      <c r="E200" s="215" t="s">
        <v>680</v>
      </c>
      <c r="F200" s="216" t="s">
        <v>803</v>
      </c>
      <c r="G200" s="13"/>
      <c r="H200" s="217">
        <v>9.5999999999999996</v>
      </c>
      <c r="I200" s="218"/>
      <c r="J200" s="13"/>
      <c r="K200" s="13"/>
      <c r="L200" s="214"/>
      <c r="M200" s="219"/>
      <c r="N200" s="220"/>
      <c r="O200" s="220"/>
      <c r="P200" s="220"/>
      <c r="Q200" s="220"/>
      <c r="R200" s="220"/>
      <c r="S200" s="220"/>
      <c r="T200" s="22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5" t="s">
        <v>157</v>
      </c>
      <c r="AU200" s="215" t="s">
        <v>87</v>
      </c>
      <c r="AV200" s="13" t="s">
        <v>89</v>
      </c>
      <c r="AW200" s="13" t="s">
        <v>36</v>
      </c>
      <c r="AX200" s="13" t="s">
        <v>79</v>
      </c>
      <c r="AY200" s="215" t="s">
        <v>145</v>
      </c>
    </row>
    <row r="201" s="13" customFormat="1">
      <c r="A201" s="13"/>
      <c r="B201" s="214"/>
      <c r="C201" s="13"/>
      <c r="D201" s="210" t="s">
        <v>157</v>
      </c>
      <c r="E201" s="215" t="s">
        <v>804</v>
      </c>
      <c r="F201" s="216" t="s">
        <v>805</v>
      </c>
      <c r="G201" s="13"/>
      <c r="H201" s="217">
        <v>67.788749999999993</v>
      </c>
      <c r="I201" s="218"/>
      <c r="J201" s="13"/>
      <c r="K201" s="13"/>
      <c r="L201" s="214"/>
      <c r="M201" s="219"/>
      <c r="N201" s="220"/>
      <c r="O201" s="220"/>
      <c r="P201" s="220"/>
      <c r="Q201" s="220"/>
      <c r="R201" s="220"/>
      <c r="S201" s="220"/>
      <c r="T201" s="22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15" t="s">
        <v>157</v>
      </c>
      <c r="AU201" s="215" t="s">
        <v>87</v>
      </c>
      <c r="AV201" s="13" t="s">
        <v>89</v>
      </c>
      <c r="AW201" s="13" t="s">
        <v>36</v>
      </c>
      <c r="AX201" s="13" t="s">
        <v>79</v>
      </c>
      <c r="AY201" s="215" t="s">
        <v>145</v>
      </c>
    </row>
    <row r="202" s="13" customFormat="1">
      <c r="A202" s="13"/>
      <c r="B202" s="214"/>
      <c r="C202" s="13"/>
      <c r="D202" s="210" t="s">
        <v>157</v>
      </c>
      <c r="E202" s="215" t="s">
        <v>683</v>
      </c>
      <c r="F202" s="216" t="s">
        <v>806</v>
      </c>
      <c r="G202" s="13"/>
      <c r="H202" s="217">
        <v>6.7789000000000001</v>
      </c>
      <c r="I202" s="218"/>
      <c r="J202" s="13"/>
      <c r="K202" s="13"/>
      <c r="L202" s="214"/>
      <c r="M202" s="219"/>
      <c r="N202" s="220"/>
      <c r="O202" s="220"/>
      <c r="P202" s="220"/>
      <c r="Q202" s="220"/>
      <c r="R202" s="220"/>
      <c r="S202" s="220"/>
      <c r="T202" s="22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5" t="s">
        <v>157</v>
      </c>
      <c r="AU202" s="215" t="s">
        <v>87</v>
      </c>
      <c r="AV202" s="13" t="s">
        <v>89</v>
      </c>
      <c r="AW202" s="13" t="s">
        <v>36</v>
      </c>
      <c r="AX202" s="13" t="s">
        <v>79</v>
      </c>
      <c r="AY202" s="215" t="s">
        <v>145</v>
      </c>
    </row>
    <row r="203" s="13" customFormat="1">
      <c r="A203" s="13"/>
      <c r="B203" s="214"/>
      <c r="C203" s="13"/>
      <c r="D203" s="210" t="s">
        <v>157</v>
      </c>
      <c r="E203" s="215" t="s">
        <v>807</v>
      </c>
      <c r="F203" s="216" t="s">
        <v>808</v>
      </c>
      <c r="G203" s="13"/>
      <c r="H203" s="217">
        <v>74.56765</v>
      </c>
      <c r="I203" s="218"/>
      <c r="J203" s="13"/>
      <c r="K203" s="13"/>
      <c r="L203" s="214"/>
      <c r="M203" s="219"/>
      <c r="N203" s="220"/>
      <c r="O203" s="220"/>
      <c r="P203" s="220"/>
      <c r="Q203" s="220"/>
      <c r="R203" s="220"/>
      <c r="S203" s="220"/>
      <c r="T203" s="22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15" t="s">
        <v>157</v>
      </c>
      <c r="AU203" s="215" t="s">
        <v>87</v>
      </c>
      <c r="AV203" s="13" t="s">
        <v>89</v>
      </c>
      <c r="AW203" s="13" t="s">
        <v>36</v>
      </c>
      <c r="AX203" s="13" t="s">
        <v>87</v>
      </c>
      <c r="AY203" s="215" t="s">
        <v>145</v>
      </c>
    </row>
    <row r="204" s="2" customFormat="1" ht="14.4" customHeight="1">
      <c r="A204" s="38"/>
      <c r="B204" s="196"/>
      <c r="C204" s="197" t="s">
        <v>429</v>
      </c>
      <c r="D204" s="197" t="s">
        <v>148</v>
      </c>
      <c r="E204" s="198" t="s">
        <v>809</v>
      </c>
      <c r="F204" s="199" t="s">
        <v>810</v>
      </c>
      <c r="G204" s="200" t="s">
        <v>161</v>
      </c>
      <c r="H204" s="201">
        <v>38.360999999999997</v>
      </c>
      <c r="I204" s="202"/>
      <c r="J204" s="203">
        <f>ROUND(I204*H204,2)</f>
        <v>0</v>
      </c>
      <c r="K204" s="199" t="s">
        <v>311</v>
      </c>
      <c r="L204" s="39"/>
      <c r="M204" s="204" t="s">
        <v>1</v>
      </c>
      <c r="N204" s="205" t="s">
        <v>44</v>
      </c>
      <c r="O204" s="77"/>
      <c r="P204" s="206">
        <f>O204*H204</f>
        <v>0</v>
      </c>
      <c r="Q204" s="206">
        <v>0.12</v>
      </c>
      <c r="R204" s="206">
        <f>Q204*H204</f>
        <v>4.6033199999999992</v>
      </c>
      <c r="S204" s="206">
        <v>2.2000000000000002</v>
      </c>
      <c r="T204" s="207">
        <f>S204*H204</f>
        <v>84.394199999999998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8" t="s">
        <v>250</v>
      </c>
      <c r="AT204" s="208" t="s">
        <v>148</v>
      </c>
      <c r="AU204" s="208" t="s">
        <v>87</v>
      </c>
      <c r="AY204" s="19" t="s">
        <v>145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9" t="s">
        <v>87</v>
      </c>
      <c r="BK204" s="209">
        <f>ROUND(I204*H204,2)</f>
        <v>0</v>
      </c>
      <c r="BL204" s="19" t="s">
        <v>250</v>
      </c>
      <c r="BM204" s="208" t="s">
        <v>811</v>
      </c>
    </row>
    <row r="205" s="13" customFormat="1">
      <c r="A205" s="13"/>
      <c r="B205" s="214"/>
      <c r="C205" s="13"/>
      <c r="D205" s="210" t="s">
        <v>157</v>
      </c>
      <c r="E205" s="215" t="s">
        <v>1</v>
      </c>
      <c r="F205" s="216" t="s">
        <v>812</v>
      </c>
      <c r="G205" s="13"/>
      <c r="H205" s="217">
        <v>25.876000000000001</v>
      </c>
      <c r="I205" s="218"/>
      <c r="J205" s="13"/>
      <c r="K205" s="13"/>
      <c r="L205" s="214"/>
      <c r="M205" s="219"/>
      <c r="N205" s="220"/>
      <c r="O205" s="220"/>
      <c r="P205" s="220"/>
      <c r="Q205" s="220"/>
      <c r="R205" s="220"/>
      <c r="S205" s="220"/>
      <c r="T205" s="22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15" t="s">
        <v>157</v>
      </c>
      <c r="AU205" s="215" t="s">
        <v>87</v>
      </c>
      <c r="AV205" s="13" t="s">
        <v>89</v>
      </c>
      <c r="AW205" s="13" t="s">
        <v>36</v>
      </c>
      <c r="AX205" s="13" t="s">
        <v>79</v>
      </c>
      <c r="AY205" s="215" t="s">
        <v>145</v>
      </c>
    </row>
    <row r="206" s="13" customFormat="1">
      <c r="A206" s="13"/>
      <c r="B206" s="214"/>
      <c r="C206" s="13"/>
      <c r="D206" s="210" t="s">
        <v>157</v>
      </c>
      <c r="E206" s="215" t="s">
        <v>1</v>
      </c>
      <c r="F206" s="216" t="s">
        <v>813</v>
      </c>
      <c r="G206" s="13"/>
      <c r="H206" s="217">
        <v>12.4848</v>
      </c>
      <c r="I206" s="218"/>
      <c r="J206" s="13"/>
      <c r="K206" s="13"/>
      <c r="L206" s="214"/>
      <c r="M206" s="219"/>
      <c r="N206" s="220"/>
      <c r="O206" s="220"/>
      <c r="P206" s="220"/>
      <c r="Q206" s="220"/>
      <c r="R206" s="220"/>
      <c r="S206" s="220"/>
      <c r="T206" s="22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15" t="s">
        <v>157</v>
      </c>
      <c r="AU206" s="215" t="s">
        <v>87</v>
      </c>
      <c r="AV206" s="13" t="s">
        <v>89</v>
      </c>
      <c r="AW206" s="13" t="s">
        <v>36</v>
      </c>
      <c r="AX206" s="13" t="s">
        <v>79</v>
      </c>
      <c r="AY206" s="215" t="s">
        <v>145</v>
      </c>
    </row>
    <row r="207" s="15" customFormat="1">
      <c r="A207" s="15"/>
      <c r="B207" s="229"/>
      <c r="C207" s="15"/>
      <c r="D207" s="210" t="s">
        <v>157</v>
      </c>
      <c r="E207" s="230" t="s">
        <v>1</v>
      </c>
      <c r="F207" s="231" t="s">
        <v>171</v>
      </c>
      <c r="G207" s="15"/>
      <c r="H207" s="232">
        <v>38.360799999999998</v>
      </c>
      <c r="I207" s="233"/>
      <c r="J207" s="15"/>
      <c r="K207" s="15"/>
      <c r="L207" s="229"/>
      <c r="M207" s="234"/>
      <c r="N207" s="235"/>
      <c r="O207" s="235"/>
      <c r="P207" s="235"/>
      <c r="Q207" s="235"/>
      <c r="R207" s="235"/>
      <c r="S207" s="235"/>
      <c r="T207" s="23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30" t="s">
        <v>157</v>
      </c>
      <c r="AU207" s="230" t="s">
        <v>87</v>
      </c>
      <c r="AV207" s="15" t="s">
        <v>153</v>
      </c>
      <c r="AW207" s="15" t="s">
        <v>36</v>
      </c>
      <c r="AX207" s="15" t="s">
        <v>87</v>
      </c>
      <c r="AY207" s="230" t="s">
        <v>145</v>
      </c>
    </row>
    <row r="208" s="2" customFormat="1" ht="24.15" customHeight="1">
      <c r="A208" s="38"/>
      <c r="B208" s="196"/>
      <c r="C208" s="197" t="s">
        <v>435</v>
      </c>
      <c r="D208" s="197" t="s">
        <v>148</v>
      </c>
      <c r="E208" s="198" t="s">
        <v>814</v>
      </c>
      <c r="F208" s="199" t="s">
        <v>815</v>
      </c>
      <c r="G208" s="200" t="s">
        <v>704</v>
      </c>
      <c r="H208" s="201">
        <v>7.077</v>
      </c>
      <c r="I208" s="202"/>
      <c r="J208" s="203">
        <f>ROUND(I208*H208,2)</f>
        <v>0</v>
      </c>
      <c r="K208" s="199" t="s">
        <v>1</v>
      </c>
      <c r="L208" s="39"/>
      <c r="M208" s="204" t="s">
        <v>1</v>
      </c>
      <c r="N208" s="205" t="s">
        <v>44</v>
      </c>
      <c r="O208" s="77"/>
      <c r="P208" s="206">
        <f>O208*H208</f>
        <v>0</v>
      </c>
      <c r="Q208" s="206">
        <v>0.12171</v>
      </c>
      <c r="R208" s="206">
        <f>Q208*H208</f>
        <v>0.86134166999999995</v>
      </c>
      <c r="S208" s="206">
        <v>2.3999999999999999</v>
      </c>
      <c r="T208" s="207">
        <f>S208*H208</f>
        <v>16.9848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8" t="s">
        <v>153</v>
      </c>
      <c r="AT208" s="208" t="s">
        <v>148</v>
      </c>
      <c r="AU208" s="208" t="s">
        <v>87</v>
      </c>
      <c r="AY208" s="19" t="s">
        <v>145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9" t="s">
        <v>87</v>
      </c>
      <c r="BK208" s="209">
        <f>ROUND(I208*H208,2)</f>
        <v>0</v>
      </c>
      <c r="BL208" s="19" t="s">
        <v>153</v>
      </c>
      <c r="BM208" s="208" t="s">
        <v>816</v>
      </c>
    </row>
    <row r="209" s="13" customFormat="1">
      <c r="A209" s="13"/>
      <c r="B209" s="214"/>
      <c r="C209" s="13"/>
      <c r="D209" s="210" t="s">
        <v>157</v>
      </c>
      <c r="E209" s="215" t="s">
        <v>817</v>
      </c>
      <c r="F209" s="216" t="s">
        <v>818</v>
      </c>
      <c r="G209" s="13"/>
      <c r="H209" s="217">
        <v>5.4000000000000004</v>
      </c>
      <c r="I209" s="218"/>
      <c r="J209" s="13"/>
      <c r="K209" s="13"/>
      <c r="L209" s="214"/>
      <c r="M209" s="219"/>
      <c r="N209" s="220"/>
      <c r="O209" s="220"/>
      <c r="P209" s="220"/>
      <c r="Q209" s="220"/>
      <c r="R209" s="220"/>
      <c r="S209" s="220"/>
      <c r="T209" s="22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15" t="s">
        <v>157</v>
      </c>
      <c r="AU209" s="215" t="s">
        <v>87</v>
      </c>
      <c r="AV209" s="13" t="s">
        <v>89</v>
      </c>
      <c r="AW209" s="13" t="s">
        <v>36</v>
      </c>
      <c r="AX209" s="13" t="s">
        <v>79</v>
      </c>
      <c r="AY209" s="215" t="s">
        <v>145</v>
      </c>
    </row>
    <row r="210" s="13" customFormat="1">
      <c r="A210" s="13"/>
      <c r="B210" s="214"/>
      <c r="C210" s="13"/>
      <c r="D210" s="210" t="s">
        <v>157</v>
      </c>
      <c r="E210" s="215" t="s">
        <v>1</v>
      </c>
      <c r="F210" s="216" t="s">
        <v>819</v>
      </c>
      <c r="G210" s="13"/>
      <c r="H210" s="217">
        <v>1.6770000000000001</v>
      </c>
      <c r="I210" s="218"/>
      <c r="J210" s="13"/>
      <c r="K210" s="13"/>
      <c r="L210" s="214"/>
      <c r="M210" s="219"/>
      <c r="N210" s="220"/>
      <c r="O210" s="220"/>
      <c r="P210" s="220"/>
      <c r="Q210" s="220"/>
      <c r="R210" s="220"/>
      <c r="S210" s="220"/>
      <c r="T210" s="22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5" t="s">
        <v>157</v>
      </c>
      <c r="AU210" s="215" t="s">
        <v>87</v>
      </c>
      <c r="AV210" s="13" t="s">
        <v>89</v>
      </c>
      <c r="AW210" s="13" t="s">
        <v>36</v>
      </c>
      <c r="AX210" s="13" t="s">
        <v>79</v>
      </c>
      <c r="AY210" s="215" t="s">
        <v>145</v>
      </c>
    </row>
    <row r="211" s="15" customFormat="1">
      <c r="A211" s="15"/>
      <c r="B211" s="229"/>
      <c r="C211" s="15"/>
      <c r="D211" s="210" t="s">
        <v>157</v>
      </c>
      <c r="E211" s="230" t="s">
        <v>1</v>
      </c>
      <c r="F211" s="231" t="s">
        <v>171</v>
      </c>
      <c r="G211" s="15"/>
      <c r="H211" s="232">
        <v>7.077</v>
      </c>
      <c r="I211" s="233"/>
      <c r="J211" s="15"/>
      <c r="K211" s="15"/>
      <c r="L211" s="229"/>
      <c r="M211" s="234"/>
      <c r="N211" s="235"/>
      <c r="O211" s="235"/>
      <c r="P211" s="235"/>
      <c r="Q211" s="235"/>
      <c r="R211" s="235"/>
      <c r="S211" s="235"/>
      <c r="T211" s="23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30" t="s">
        <v>157</v>
      </c>
      <c r="AU211" s="230" t="s">
        <v>87</v>
      </c>
      <c r="AV211" s="15" t="s">
        <v>153</v>
      </c>
      <c r="AW211" s="15" t="s">
        <v>36</v>
      </c>
      <c r="AX211" s="15" t="s">
        <v>87</v>
      </c>
      <c r="AY211" s="230" t="s">
        <v>145</v>
      </c>
    </row>
    <row r="212" s="12" customFormat="1" ht="25.92" customHeight="1">
      <c r="A212" s="12"/>
      <c r="B212" s="183"/>
      <c r="C212" s="12"/>
      <c r="D212" s="184" t="s">
        <v>78</v>
      </c>
      <c r="E212" s="185" t="s">
        <v>418</v>
      </c>
      <c r="F212" s="185" t="s">
        <v>419</v>
      </c>
      <c r="G212" s="12"/>
      <c r="H212" s="12"/>
      <c r="I212" s="186"/>
      <c r="J212" s="187">
        <f>BK212</f>
        <v>0</v>
      </c>
      <c r="K212" s="12"/>
      <c r="L212" s="183"/>
      <c r="M212" s="188"/>
      <c r="N212" s="189"/>
      <c r="O212" s="189"/>
      <c r="P212" s="190">
        <f>SUM(P213:P226)</f>
        <v>0</v>
      </c>
      <c r="Q212" s="189"/>
      <c r="R212" s="190">
        <f>SUM(R213:R226)</f>
        <v>0</v>
      </c>
      <c r="S212" s="189"/>
      <c r="T212" s="191">
        <f>SUM(T213:T226)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84" t="s">
        <v>153</v>
      </c>
      <c r="AT212" s="192" t="s">
        <v>78</v>
      </c>
      <c r="AU212" s="192" t="s">
        <v>79</v>
      </c>
      <c r="AY212" s="184" t="s">
        <v>145</v>
      </c>
      <c r="BK212" s="193">
        <f>SUM(BK213:BK226)</f>
        <v>0</v>
      </c>
    </row>
    <row r="213" s="2" customFormat="1" ht="24.15" customHeight="1">
      <c r="A213" s="38"/>
      <c r="B213" s="196"/>
      <c r="C213" s="197" t="s">
        <v>441</v>
      </c>
      <c r="D213" s="197" t="s">
        <v>148</v>
      </c>
      <c r="E213" s="198" t="s">
        <v>820</v>
      </c>
      <c r="F213" s="199" t="s">
        <v>821</v>
      </c>
      <c r="G213" s="200" t="s">
        <v>179</v>
      </c>
      <c r="H213" s="201">
        <v>84.394000000000005</v>
      </c>
      <c r="I213" s="202"/>
      <c r="J213" s="203">
        <f>ROUND(I213*H213,2)</f>
        <v>0</v>
      </c>
      <c r="K213" s="199" t="s">
        <v>311</v>
      </c>
      <c r="L213" s="39"/>
      <c r="M213" s="204" t="s">
        <v>1</v>
      </c>
      <c r="N213" s="205" t="s">
        <v>44</v>
      </c>
      <c r="O213" s="77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8" t="s">
        <v>250</v>
      </c>
      <c r="AT213" s="208" t="s">
        <v>148</v>
      </c>
      <c r="AU213" s="208" t="s">
        <v>87</v>
      </c>
      <c r="AY213" s="19" t="s">
        <v>145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9" t="s">
        <v>87</v>
      </c>
      <c r="BK213" s="209">
        <f>ROUND(I213*H213,2)</f>
        <v>0</v>
      </c>
      <c r="BL213" s="19" t="s">
        <v>250</v>
      </c>
      <c r="BM213" s="208" t="s">
        <v>822</v>
      </c>
    </row>
    <row r="214" s="13" customFormat="1">
      <c r="A214" s="13"/>
      <c r="B214" s="214"/>
      <c r="C214" s="13"/>
      <c r="D214" s="210" t="s">
        <v>157</v>
      </c>
      <c r="E214" s="215" t="s">
        <v>1</v>
      </c>
      <c r="F214" s="216" t="s">
        <v>823</v>
      </c>
      <c r="G214" s="13"/>
      <c r="H214" s="217">
        <v>84.394199999999998</v>
      </c>
      <c r="I214" s="218"/>
      <c r="J214" s="13"/>
      <c r="K214" s="13"/>
      <c r="L214" s="214"/>
      <c r="M214" s="219"/>
      <c r="N214" s="220"/>
      <c r="O214" s="220"/>
      <c r="P214" s="220"/>
      <c r="Q214" s="220"/>
      <c r="R214" s="220"/>
      <c r="S214" s="220"/>
      <c r="T214" s="22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15" t="s">
        <v>157</v>
      </c>
      <c r="AU214" s="215" t="s">
        <v>87</v>
      </c>
      <c r="AV214" s="13" t="s">
        <v>89</v>
      </c>
      <c r="AW214" s="13" t="s">
        <v>36</v>
      </c>
      <c r="AX214" s="13" t="s">
        <v>87</v>
      </c>
      <c r="AY214" s="215" t="s">
        <v>145</v>
      </c>
    </row>
    <row r="215" s="2" customFormat="1" ht="37.8" customHeight="1">
      <c r="A215" s="38"/>
      <c r="B215" s="196"/>
      <c r="C215" s="197" t="s">
        <v>450</v>
      </c>
      <c r="D215" s="197" t="s">
        <v>148</v>
      </c>
      <c r="E215" s="198" t="s">
        <v>824</v>
      </c>
      <c r="F215" s="199" t="s">
        <v>825</v>
      </c>
      <c r="G215" s="200" t="s">
        <v>468</v>
      </c>
      <c r="H215" s="201">
        <v>17.693000000000001</v>
      </c>
      <c r="I215" s="202"/>
      <c r="J215" s="203">
        <f>ROUND(I215*H215,2)</f>
        <v>0</v>
      </c>
      <c r="K215" s="199" t="s">
        <v>1</v>
      </c>
      <c r="L215" s="39"/>
      <c r="M215" s="204" t="s">
        <v>1</v>
      </c>
      <c r="N215" s="205" t="s">
        <v>44</v>
      </c>
      <c r="O215" s="77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8" t="s">
        <v>153</v>
      </c>
      <c r="AT215" s="208" t="s">
        <v>148</v>
      </c>
      <c r="AU215" s="208" t="s">
        <v>87</v>
      </c>
      <c r="AY215" s="19" t="s">
        <v>145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9" t="s">
        <v>87</v>
      </c>
      <c r="BK215" s="209">
        <f>ROUND(I215*H215,2)</f>
        <v>0</v>
      </c>
      <c r="BL215" s="19" t="s">
        <v>153</v>
      </c>
      <c r="BM215" s="208" t="s">
        <v>826</v>
      </c>
    </row>
    <row r="216" s="13" customFormat="1">
      <c r="A216" s="13"/>
      <c r="B216" s="214"/>
      <c r="C216" s="13"/>
      <c r="D216" s="210" t="s">
        <v>157</v>
      </c>
      <c r="E216" s="215" t="s">
        <v>827</v>
      </c>
      <c r="F216" s="216" t="s">
        <v>828</v>
      </c>
      <c r="G216" s="13"/>
      <c r="H216" s="217">
        <v>17.692499999999999</v>
      </c>
      <c r="I216" s="218"/>
      <c r="J216" s="13"/>
      <c r="K216" s="13"/>
      <c r="L216" s="214"/>
      <c r="M216" s="219"/>
      <c r="N216" s="220"/>
      <c r="O216" s="220"/>
      <c r="P216" s="220"/>
      <c r="Q216" s="220"/>
      <c r="R216" s="220"/>
      <c r="S216" s="220"/>
      <c r="T216" s="22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15" t="s">
        <v>157</v>
      </c>
      <c r="AU216" s="215" t="s">
        <v>87</v>
      </c>
      <c r="AV216" s="13" t="s">
        <v>89</v>
      </c>
      <c r="AW216" s="13" t="s">
        <v>36</v>
      </c>
      <c r="AX216" s="13" t="s">
        <v>87</v>
      </c>
      <c r="AY216" s="215" t="s">
        <v>145</v>
      </c>
    </row>
    <row r="217" s="2" customFormat="1" ht="37.8" customHeight="1">
      <c r="A217" s="38"/>
      <c r="B217" s="196"/>
      <c r="C217" s="197" t="s">
        <v>455</v>
      </c>
      <c r="D217" s="197" t="s">
        <v>148</v>
      </c>
      <c r="E217" s="198" t="s">
        <v>421</v>
      </c>
      <c r="F217" s="199" t="s">
        <v>829</v>
      </c>
      <c r="G217" s="200" t="s">
        <v>468</v>
      </c>
      <c r="H217" s="201">
        <v>213.53800000000001</v>
      </c>
      <c r="I217" s="202"/>
      <c r="J217" s="203">
        <f>ROUND(I217*H217,2)</f>
        <v>0</v>
      </c>
      <c r="K217" s="199" t="s">
        <v>1</v>
      </c>
      <c r="L217" s="39"/>
      <c r="M217" s="204" t="s">
        <v>1</v>
      </c>
      <c r="N217" s="205" t="s">
        <v>44</v>
      </c>
      <c r="O217" s="77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153</v>
      </c>
      <c r="AT217" s="208" t="s">
        <v>148</v>
      </c>
      <c r="AU217" s="208" t="s">
        <v>87</v>
      </c>
      <c r="AY217" s="19" t="s">
        <v>145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9" t="s">
        <v>87</v>
      </c>
      <c r="BK217" s="209">
        <f>ROUND(I217*H217,2)</f>
        <v>0</v>
      </c>
      <c r="BL217" s="19" t="s">
        <v>153</v>
      </c>
      <c r="BM217" s="208" t="s">
        <v>830</v>
      </c>
    </row>
    <row r="218" s="13" customFormat="1">
      <c r="A218" s="13"/>
      <c r="B218" s="214"/>
      <c r="C218" s="13"/>
      <c r="D218" s="210" t="s">
        <v>157</v>
      </c>
      <c r="E218" s="215" t="s">
        <v>1</v>
      </c>
      <c r="F218" s="216" t="s">
        <v>831</v>
      </c>
      <c r="G218" s="13"/>
      <c r="H218" s="217">
        <v>213.5376</v>
      </c>
      <c r="I218" s="218"/>
      <c r="J218" s="13"/>
      <c r="K218" s="13"/>
      <c r="L218" s="214"/>
      <c r="M218" s="219"/>
      <c r="N218" s="220"/>
      <c r="O218" s="220"/>
      <c r="P218" s="220"/>
      <c r="Q218" s="220"/>
      <c r="R218" s="220"/>
      <c r="S218" s="220"/>
      <c r="T218" s="22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15" t="s">
        <v>157</v>
      </c>
      <c r="AU218" s="215" t="s">
        <v>87</v>
      </c>
      <c r="AV218" s="13" t="s">
        <v>89</v>
      </c>
      <c r="AW218" s="13" t="s">
        <v>36</v>
      </c>
      <c r="AX218" s="13" t="s">
        <v>87</v>
      </c>
      <c r="AY218" s="215" t="s">
        <v>145</v>
      </c>
    </row>
    <row r="219" s="2" customFormat="1" ht="24.15" customHeight="1">
      <c r="A219" s="38"/>
      <c r="B219" s="196"/>
      <c r="C219" s="197" t="s">
        <v>460</v>
      </c>
      <c r="D219" s="197" t="s">
        <v>148</v>
      </c>
      <c r="E219" s="198" t="s">
        <v>426</v>
      </c>
      <c r="F219" s="199" t="s">
        <v>832</v>
      </c>
      <c r="G219" s="200" t="s">
        <v>468</v>
      </c>
      <c r="H219" s="201">
        <v>102.087</v>
      </c>
      <c r="I219" s="202"/>
      <c r="J219" s="203">
        <f>ROUND(I219*H219,2)</f>
        <v>0</v>
      </c>
      <c r="K219" s="199" t="s">
        <v>1</v>
      </c>
      <c r="L219" s="39"/>
      <c r="M219" s="204" t="s">
        <v>1</v>
      </c>
      <c r="N219" s="205" t="s">
        <v>44</v>
      </c>
      <c r="O219" s="77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8" t="s">
        <v>153</v>
      </c>
      <c r="AT219" s="208" t="s">
        <v>148</v>
      </c>
      <c r="AU219" s="208" t="s">
        <v>87</v>
      </c>
      <c r="AY219" s="19" t="s">
        <v>145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9" t="s">
        <v>87</v>
      </c>
      <c r="BK219" s="209">
        <f>ROUND(I219*H219,2)</f>
        <v>0</v>
      </c>
      <c r="BL219" s="19" t="s">
        <v>153</v>
      </c>
      <c r="BM219" s="208" t="s">
        <v>833</v>
      </c>
    </row>
    <row r="220" s="13" customFormat="1">
      <c r="A220" s="13"/>
      <c r="B220" s="214"/>
      <c r="C220" s="13"/>
      <c r="D220" s="210" t="s">
        <v>157</v>
      </c>
      <c r="E220" s="215" t="s">
        <v>1</v>
      </c>
      <c r="F220" s="216" t="s">
        <v>834</v>
      </c>
      <c r="G220" s="13"/>
      <c r="H220" s="217">
        <v>102.087</v>
      </c>
      <c r="I220" s="218"/>
      <c r="J220" s="13"/>
      <c r="K220" s="13"/>
      <c r="L220" s="214"/>
      <c r="M220" s="219"/>
      <c r="N220" s="220"/>
      <c r="O220" s="220"/>
      <c r="P220" s="220"/>
      <c r="Q220" s="220"/>
      <c r="R220" s="220"/>
      <c r="S220" s="220"/>
      <c r="T220" s="22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5" t="s">
        <v>157</v>
      </c>
      <c r="AU220" s="215" t="s">
        <v>87</v>
      </c>
      <c r="AV220" s="13" t="s">
        <v>89</v>
      </c>
      <c r="AW220" s="13" t="s">
        <v>36</v>
      </c>
      <c r="AX220" s="13" t="s">
        <v>87</v>
      </c>
      <c r="AY220" s="215" t="s">
        <v>145</v>
      </c>
    </row>
    <row r="221" s="2" customFormat="1" ht="37.8" customHeight="1">
      <c r="A221" s="38"/>
      <c r="B221" s="196"/>
      <c r="C221" s="197" t="s">
        <v>465</v>
      </c>
      <c r="D221" s="197" t="s">
        <v>148</v>
      </c>
      <c r="E221" s="198" t="s">
        <v>430</v>
      </c>
      <c r="F221" s="199" t="s">
        <v>835</v>
      </c>
      <c r="G221" s="200" t="s">
        <v>468</v>
      </c>
      <c r="H221" s="201">
        <v>1939.653</v>
      </c>
      <c r="I221" s="202"/>
      <c r="J221" s="203">
        <f>ROUND(I221*H221,2)</f>
        <v>0</v>
      </c>
      <c r="K221" s="199" t="s">
        <v>1</v>
      </c>
      <c r="L221" s="39"/>
      <c r="M221" s="204" t="s">
        <v>1</v>
      </c>
      <c r="N221" s="205" t="s">
        <v>44</v>
      </c>
      <c r="O221" s="77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8" t="s">
        <v>153</v>
      </c>
      <c r="AT221" s="208" t="s">
        <v>148</v>
      </c>
      <c r="AU221" s="208" t="s">
        <v>87</v>
      </c>
      <c r="AY221" s="19" t="s">
        <v>145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9" t="s">
        <v>87</v>
      </c>
      <c r="BK221" s="209">
        <f>ROUND(I221*H221,2)</f>
        <v>0</v>
      </c>
      <c r="BL221" s="19" t="s">
        <v>153</v>
      </c>
      <c r="BM221" s="208" t="s">
        <v>836</v>
      </c>
    </row>
    <row r="222" s="13" customFormat="1">
      <c r="A222" s="13"/>
      <c r="B222" s="214"/>
      <c r="C222" s="13"/>
      <c r="D222" s="210" t="s">
        <v>157</v>
      </c>
      <c r="E222" s="215" t="s">
        <v>1</v>
      </c>
      <c r="F222" s="216" t="s">
        <v>837</v>
      </c>
      <c r="G222" s="13"/>
      <c r="H222" s="217">
        <v>1939.653</v>
      </c>
      <c r="I222" s="218"/>
      <c r="J222" s="13"/>
      <c r="K222" s="13"/>
      <c r="L222" s="214"/>
      <c r="M222" s="219"/>
      <c r="N222" s="220"/>
      <c r="O222" s="220"/>
      <c r="P222" s="220"/>
      <c r="Q222" s="220"/>
      <c r="R222" s="220"/>
      <c r="S222" s="220"/>
      <c r="T222" s="22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15" t="s">
        <v>157</v>
      </c>
      <c r="AU222" s="215" t="s">
        <v>87</v>
      </c>
      <c r="AV222" s="13" t="s">
        <v>89</v>
      </c>
      <c r="AW222" s="13" t="s">
        <v>36</v>
      </c>
      <c r="AX222" s="13" t="s">
        <v>87</v>
      </c>
      <c r="AY222" s="215" t="s">
        <v>145</v>
      </c>
    </row>
    <row r="223" s="2" customFormat="1" ht="24.15" customHeight="1">
      <c r="A223" s="38"/>
      <c r="B223" s="196"/>
      <c r="C223" s="197" t="s">
        <v>471</v>
      </c>
      <c r="D223" s="197" t="s">
        <v>148</v>
      </c>
      <c r="E223" s="198" t="s">
        <v>436</v>
      </c>
      <c r="F223" s="199" t="s">
        <v>838</v>
      </c>
      <c r="G223" s="200" t="s">
        <v>468</v>
      </c>
      <c r="H223" s="201">
        <v>102.087</v>
      </c>
      <c r="I223" s="202"/>
      <c r="J223" s="203">
        <f>ROUND(I223*H223,2)</f>
        <v>0</v>
      </c>
      <c r="K223" s="199" t="s">
        <v>1</v>
      </c>
      <c r="L223" s="39"/>
      <c r="M223" s="204" t="s">
        <v>1</v>
      </c>
      <c r="N223" s="205" t="s">
        <v>44</v>
      </c>
      <c r="O223" s="77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8" t="s">
        <v>153</v>
      </c>
      <c r="AT223" s="208" t="s">
        <v>148</v>
      </c>
      <c r="AU223" s="208" t="s">
        <v>87</v>
      </c>
      <c r="AY223" s="19" t="s">
        <v>145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9" t="s">
        <v>87</v>
      </c>
      <c r="BK223" s="209">
        <f>ROUND(I223*H223,2)</f>
        <v>0</v>
      </c>
      <c r="BL223" s="19" t="s">
        <v>153</v>
      </c>
      <c r="BM223" s="208" t="s">
        <v>839</v>
      </c>
    </row>
    <row r="224" s="13" customFormat="1">
      <c r="A224" s="13"/>
      <c r="B224" s="214"/>
      <c r="C224" s="13"/>
      <c r="D224" s="210" t="s">
        <v>157</v>
      </c>
      <c r="E224" s="215" t="s">
        <v>840</v>
      </c>
      <c r="F224" s="216" t="s">
        <v>841</v>
      </c>
      <c r="G224" s="13"/>
      <c r="H224" s="217">
        <v>84.394000000000005</v>
      </c>
      <c r="I224" s="218"/>
      <c r="J224" s="13"/>
      <c r="K224" s="13"/>
      <c r="L224" s="214"/>
      <c r="M224" s="219"/>
      <c r="N224" s="220"/>
      <c r="O224" s="220"/>
      <c r="P224" s="220"/>
      <c r="Q224" s="220"/>
      <c r="R224" s="220"/>
      <c r="S224" s="220"/>
      <c r="T224" s="22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15" t="s">
        <v>157</v>
      </c>
      <c r="AU224" s="215" t="s">
        <v>87</v>
      </c>
      <c r="AV224" s="13" t="s">
        <v>89</v>
      </c>
      <c r="AW224" s="13" t="s">
        <v>36</v>
      </c>
      <c r="AX224" s="13" t="s">
        <v>79</v>
      </c>
      <c r="AY224" s="215" t="s">
        <v>145</v>
      </c>
    </row>
    <row r="225" s="13" customFormat="1">
      <c r="A225" s="13"/>
      <c r="B225" s="214"/>
      <c r="C225" s="13"/>
      <c r="D225" s="210" t="s">
        <v>157</v>
      </c>
      <c r="E225" s="215" t="s">
        <v>685</v>
      </c>
      <c r="F225" s="216" t="s">
        <v>842</v>
      </c>
      <c r="G225" s="13"/>
      <c r="H225" s="217">
        <v>17.693000000000001</v>
      </c>
      <c r="I225" s="218"/>
      <c r="J225" s="13"/>
      <c r="K225" s="13"/>
      <c r="L225" s="214"/>
      <c r="M225" s="219"/>
      <c r="N225" s="220"/>
      <c r="O225" s="220"/>
      <c r="P225" s="220"/>
      <c r="Q225" s="220"/>
      <c r="R225" s="220"/>
      <c r="S225" s="220"/>
      <c r="T225" s="22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15" t="s">
        <v>157</v>
      </c>
      <c r="AU225" s="215" t="s">
        <v>87</v>
      </c>
      <c r="AV225" s="13" t="s">
        <v>89</v>
      </c>
      <c r="AW225" s="13" t="s">
        <v>36</v>
      </c>
      <c r="AX225" s="13" t="s">
        <v>79</v>
      </c>
      <c r="AY225" s="215" t="s">
        <v>145</v>
      </c>
    </row>
    <row r="226" s="13" customFormat="1">
      <c r="A226" s="13"/>
      <c r="B226" s="214"/>
      <c r="C226" s="13"/>
      <c r="D226" s="210" t="s">
        <v>157</v>
      </c>
      <c r="E226" s="215" t="s">
        <v>843</v>
      </c>
      <c r="F226" s="216" t="s">
        <v>844</v>
      </c>
      <c r="G226" s="13"/>
      <c r="H226" s="217">
        <v>102.087</v>
      </c>
      <c r="I226" s="218"/>
      <c r="J226" s="13"/>
      <c r="K226" s="13"/>
      <c r="L226" s="214"/>
      <c r="M226" s="219"/>
      <c r="N226" s="220"/>
      <c r="O226" s="220"/>
      <c r="P226" s="220"/>
      <c r="Q226" s="220"/>
      <c r="R226" s="220"/>
      <c r="S226" s="220"/>
      <c r="T226" s="22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15" t="s">
        <v>157</v>
      </c>
      <c r="AU226" s="215" t="s">
        <v>87</v>
      </c>
      <c r="AV226" s="13" t="s">
        <v>89</v>
      </c>
      <c r="AW226" s="13" t="s">
        <v>36</v>
      </c>
      <c r="AX226" s="13" t="s">
        <v>87</v>
      </c>
      <c r="AY226" s="215" t="s">
        <v>145</v>
      </c>
    </row>
    <row r="227" s="12" customFormat="1" ht="25.92" customHeight="1">
      <c r="A227" s="12"/>
      <c r="B227" s="183"/>
      <c r="C227" s="12"/>
      <c r="D227" s="184" t="s">
        <v>78</v>
      </c>
      <c r="E227" s="185" t="s">
        <v>439</v>
      </c>
      <c r="F227" s="185" t="s">
        <v>440</v>
      </c>
      <c r="G227" s="12"/>
      <c r="H227" s="12"/>
      <c r="I227" s="186"/>
      <c r="J227" s="187">
        <f>BK227</f>
        <v>0</v>
      </c>
      <c r="K227" s="12"/>
      <c r="L227" s="183"/>
      <c r="M227" s="188"/>
      <c r="N227" s="189"/>
      <c r="O227" s="189"/>
      <c r="P227" s="190">
        <f>SUM(P228:P229)</f>
        <v>0</v>
      </c>
      <c r="Q227" s="189"/>
      <c r="R227" s="190">
        <f>SUM(R228:R229)</f>
        <v>0</v>
      </c>
      <c r="S227" s="189"/>
      <c r="T227" s="191">
        <f>SUM(T228:T229)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84" t="s">
        <v>153</v>
      </c>
      <c r="AT227" s="192" t="s">
        <v>78</v>
      </c>
      <c r="AU227" s="192" t="s">
        <v>79</v>
      </c>
      <c r="AY227" s="184" t="s">
        <v>145</v>
      </c>
      <c r="BK227" s="193">
        <f>SUM(BK228:BK229)</f>
        <v>0</v>
      </c>
    </row>
    <row r="228" s="2" customFormat="1" ht="37.8" customHeight="1">
      <c r="A228" s="38"/>
      <c r="B228" s="196"/>
      <c r="C228" s="197" t="s">
        <v>478</v>
      </c>
      <c r="D228" s="197" t="s">
        <v>148</v>
      </c>
      <c r="E228" s="198" t="s">
        <v>442</v>
      </c>
      <c r="F228" s="199" t="s">
        <v>845</v>
      </c>
      <c r="G228" s="200" t="s">
        <v>468</v>
      </c>
      <c r="H228" s="201">
        <v>351.632</v>
      </c>
      <c r="I228" s="202"/>
      <c r="J228" s="203">
        <f>ROUND(I228*H228,2)</f>
        <v>0</v>
      </c>
      <c r="K228" s="199" t="s">
        <v>1</v>
      </c>
      <c r="L228" s="39"/>
      <c r="M228" s="204" t="s">
        <v>1</v>
      </c>
      <c r="N228" s="205" t="s">
        <v>44</v>
      </c>
      <c r="O228" s="77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8" t="s">
        <v>153</v>
      </c>
      <c r="AT228" s="208" t="s">
        <v>148</v>
      </c>
      <c r="AU228" s="208" t="s">
        <v>87</v>
      </c>
      <c r="AY228" s="19" t="s">
        <v>145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9" t="s">
        <v>87</v>
      </c>
      <c r="BK228" s="209">
        <f>ROUND(I228*H228,2)</f>
        <v>0</v>
      </c>
      <c r="BL228" s="19" t="s">
        <v>153</v>
      </c>
      <c r="BM228" s="208" t="s">
        <v>846</v>
      </c>
    </row>
    <row r="229" s="13" customFormat="1">
      <c r="A229" s="13"/>
      <c r="B229" s="214"/>
      <c r="C229" s="13"/>
      <c r="D229" s="210" t="s">
        <v>157</v>
      </c>
      <c r="E229" s="215" t="s">
        <v>1</v>
      </c>
      <c r="F229" s="216" t="s">
        <v>847</v>
      </c>
      <c r="G229" s="13"/>
      <c r="H229" s="217">
        <v>351.6318</v>
      </c>
      <c r="I229" s="218"/>
      <c r="J229" s="13"/>
      <c r="K229" s="13"/>
      <c r="L229" s="214"/>
      <c r="M229" s="219"/>
      <c r="N229" s="220"/>
      <c r="O229" s="220"/>
      <c r="P229" s="220"/>
      <c r="Q229" s="220"/>
      <c r="R229" s="220"/>
      <c r="S229" s="220"/>
      <c r="T229" s="22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15" t="s">
        <v>157</v>
      </c>
      <c r="AU229" s="215" t="s">
        <v>87</v>
      </c>
      <c r="AV229" s="13" t="s">
        <v>89</v>
      </c>
      <c r="AW229" s="13" t="s">
        <v>36</v>
      </c>
      <c r="AX229" s="13" t="s">
        <v>87</v>
      </c>
      <c r="AY229" s="215" t="s">
        <v>145</v>
      </c>
    </row>
    <row r="230" s="12" customFormat="1" ht="25.92" customHeight="1">
      <c r="A230" s="12"/>
      <c r="B230" s="183"/>
      <c r="C230" s="12"/>
      <c r="D230" s="184" t="s">
        <v>78</v>
      </c>
      <c r="E230" s="185" t="s">
        <v>476</v>
      </c>
      <c r="F230" s="185" t="s">
        <v>477</v>
      </c>
      <c r="G230" s="12"/>
      <c r="H230" s="12"/>
      <c r="I230" s="186"/>
      <c r="J230" s="187">
        <f>BK230</f>
        <v>0</v>
      </c>
      <c r="K230" s="12"/>
      <c r="L230" s="183"/>
      <c r="M230" s="188"/>
      <c r="N230" s="189"/>
      <c r="O230" s="189"/>
      <c r="P230" s="190">
        <f>SUM(P231:P233)</f>
        <v>0</v>
      </c>
      <c r="Q230" s="189"/>
      <c r="R230" s="190">
        <f>SUM(R231:R233)</f>
        <v>0</v>
      </c>
      <c r="S230" s="189"/>
      <c r="T230" s="191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84" t="s">
        <v>153</v>
      </c>
      <c r="AT230" s="192" t="s">
        <v>78</v>
      </c>
      <c r="AU230" s="192" t="s">
        <v>79</v>
      </c>
      <c r="AY230" s="184" t="s">
        <v>145</v>
      </c>
      <c r="BK230" s="193">
        <f>SUM(BK231:BK233)</f>
        <v>0</v>
      </c>
    </row>
    <row r="231" s="2" customFormat="1" ht="14.4" customHeight="1">
      <c r="A231" s="38"/>
      <c r="B231" s="196"/>
      <c r="C231" s="197" t="s">
        <v>484</v>
      </c>
      <c r="D231" s="197" t="s">
        <v>148</v>
      </c>
      <c r="E231" s="198" t="s">
        <v>479</v>
      </c>
      <c r="F231" s="199" t="s">
        <v>480</v>
      </c>
      <c r="G231" s="200" t="s">
        <v>481</v>
      </c>
      <c r="H231" s="201">
        <v>1</v>
      </c>
      <c r="I231" s="202"/>
      <c r="J231" s="203">
        <f>ROUND(I231*H231,2)</f>
        <v>0</v>
      </c>
      <c r="K231" s="199" t="s">
        <v>311</v>
      </c>
      <c r="L231" s="39"/>
      <c r="M231" s="204" t="s">
        <v>1</v>
      </c>
      <c r="N231" s="205" t="s">
        <v>44</v>
      </c>
      <c r="O231" s="77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8" t="s">
        <v>482</v>
      </c>
      <c r="AT231" s="208" t="s">
        <v>148</v>
      </c>
      <c r="AU231" s="208" t="s">
        <v>87</v>
      </c>
      <c r="AY231" s="19" t="s">
        <v>145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9" t="s">
        <v>87</v>
      </c>
      <c r="BK231" s="209">
        <f>ROUND(I231*H231,2)</f>
        <v>0</v>
      </c>
      <c r="BL231" s="19" t="s">
        <v>482</v>
      </c>
      <c r="BM231" s="208" t="s">
        <v>848</v>
      </c>
    </row>
    <row r="232" s="2" customFormat="1" ht="14.4" customHeight="1">
      <c r="A232" s="38"/>
      <c r="B232" s="196"/>
      <c r="C232" s="197" t="s">
        <v>488</v>
      </c>
      <c r="D232" s="197" t="s">
        <v>148</v>
      </c>
      <c r="E232" s="198" t="s">
        <v>485</v>
      </c>
      <c r="F232" s="199" t="s">
        <v>486</v>
      </c>
      <c r="G232" s="200" t="s">
        <v>481</v>
      </c>
      <c r="H232" s="201">
        <v>1</v>
      </c>
      <c r="I232" s="202"/>
      <c r="J232" s="203">
        <f>ROUND(I232*H232,2)</f>
        <v>0</v>
      </c>
      <c r="K232" s="199" t="s">
        <v>1</v>
      </c>
      <c r="L232" s="39"/>
      <c r="M232" s="204" t="s">
        <v>1</v>
      </c>
      <c r="N232" s="205" t="s">
        <v>44</v>
      </c>
      <c r="O232" s="77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8" t="s">
        <v>153</v>
      </c>
      <c r="AT232" s="208" t="s">
        <v>148</v>
      </c>
      <c r="AU232" s="208" t="s">
        <v>87</v>
      </c>
      <c r="AY232" s="19" t="s">
        <v>145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9" t="s">
        <v>87</v>
      </c>
      <c r="BK232" s="209">
        <f>ROUND(I232*H232,2)</f>
        <v>0</v>
      </c>
      <c r="BL232" s="19" t="s">
        <v>153</v>
      </c>
      <c r="BM232" s="208" t="s">
        <v>849</v>
      </c>
    </row>
    <row r="233" s="2" customFormat="1" ht="14.4" customHeight="1">
      <c r="A233" s="38"/>
      <c r="B233" s="196"/>
      <c r="C233" s="197" t="s">
        <v>494</v>
      </c>
      <c r="D233" s="197" t="s">
        <v>148</v>
      </c>
      <c r="E233" s="198" t="s">
        <v>489</v>
      </c>
      <c r="F233" s="199" t="s">
        <v>490</v>
      </c>
      <c r="G233" s="200" t="s">
        <v>481</v>
      </c>
      <c r="H233" s="201">
        <v>1</v>
      </c>
      <c r="I233" s="202"/>
      <c r="J233" s="203">
        <f>ROUND(I233*H233,2)</f>
        <v>0</v>
      </c>
      <c r="K233" s="199" t="s">
        <v>311</v>
      </c>
      <c r="L233" s="39"/>
      <c r="M233" s="204" t="s">
        <v>1</v>
      </c>
      <c r="N233" s="205" t="s">
        <v>44</v>
      </c>
      <c r="O233" s="77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482</v>
      </c>
      <c r="AT233" s="208" t="s">
        <v>148</v>
      </c>
      <c r="AU233" s="208" t="s">
        <v>87</v>
      </c>
      <c r="AY233" s="19" t="s">
        <v>145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9" t="s">
        <v>87</v>
      </c>
      <c r="BK233" s="209">
        <f>ROUND(I233*H233,2)</f>
        <v>0</v>
      </c>
      <c r="BL233" s="19" t="s">
        <v>482</v>
      </c>
      <c r="BM233" s="208" t="s">
        <v>850</v>
      </c>
    </row>
    <row r="234" s="12" customFormat="1" ht="25.92" customHeight="1">
      <c r="A234" s="12"/>
      <c r="B234" s="183"/>
      <c r="C234" s="12"/>
      <c r="D234" s="184" t="s">
        <v>78</v>
      </c>
      <c r="E234" s="185" t="s">
        <v>115</v>
      </c>
      <c r="F234" s="185" t="s">
        <v>116</v>
      </c>
      <c r="G234" s="12"/>
      <c r="H234" s="12"/>
      <c r="I234" s="186"/>
      <c r="J234" s="187">
        <f>BK234</f>
        <v>0</v>
      </c>
      <c r="K234" s="12"/>
      <c r="L234" s="183"/>
      <c r="M234" s="188"/>
      <c r="N234" s="189"/>
      <c r="O234" s="189"/>
      <c r="P234" s="190">
        <f>P235</f>
        <v>0</v>
      </c>
      <c r="Q234" s="189"/>
      <c r="R234" s="190">
        <f>R235</f>
        <v>0</v>
      </c>
      <c r="S234" s="189"/>
      <c r="T234" s="191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84" t="s">
        <v>146</v>
      </c>
      <c r="AT234" s="192" t="s">
        <v>78</v>
      </c>
      <c r="AU234" s="192" t="s">
        <v>79</v>
      </c>
      <c r="AY234" s="184" t="s">
        <v>145</v>
      </c>
      <c r="BK234" s="193">
        <f>BK235</f>
        <v>0</v>
      </c>
    </row>
    <row r="235" s="12" customFormat="1" ht="22.8" customHeight="1">
      <c r="A235" s="12"/>
      <c r="B235" s="183"/>
      <c r="C235" s="12"/>
      <c r="D235" s="184" t="s">
        <v>78</v>
      </c>
      <c r="E235" s="194" t="s">
        <v>492</v>
      </c>
      <c r="F235" s="194" t="s">
        <v>493</v>
      </c>
      <c r="G235" s="12"/>
      <c r="H235" s="12"/>
      <c r="I235" s="186"/>
      <c r="J235" s="195">
        <f>BK235</f>
        <v>0</v>
      </c>
      <c r="K235" s="12"/>
      <c r="L235" s="183"/>
      <c r="M235" s="188"/>
      <c r="N235" s="189"/>
      <c r="O235" s="189"/>
      <c r="P235" s="190">
        <f>P236</f>
        <v>0</v>
      </c>
      <c r="Q235" s="189"/>
      <c r="R235" s="190">
        <f>R236</f>
        <v>0</v>
      </c>
      <c r="S235" s="189"/>
      <c r="T235" s="191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84" t="s">
        <v>146</v>
      </c>
      <c r="AT235" s="192" t="s">
        <v>78</v>
      </c>
      <c r="AU235" s="192" t="s">
        <v>87</v>
      </c>
      <c r="AY235" s="184" t="s">
        <v>145</v>
      </c>
      <c r="BK235" s="193">
        <f>BK236</f>
        <v>0</v>
      </c>
    </row>
    <row r="236" s="2" customFormat="1" ht="14.4" customHeight="1">
      <c r="A236" s="38"/>
      <c r="B236" s="196"/>
      <c r="C236" s="197" t="s">
        <v>618</v>
      </c>
      <c r="D236" s="197" t="s">
        <v>148</v>
      </c>
      <c r="E236" s="198" t="s">
        <v>495</v>
      </c>
      <c r="F236" s="199" t="s">
        <v>493</v>
      </c>
      <c r="G236" s="200" t="s">
        <v>481</v>
      </c>
      <c r="H236" s="201">
        <v>1</v>
      </c>
      <c r="I236" s="202"/>
      <c r="J236" s="203">
        <f>ROUND(I236*H236,2)</f>
        <v>0</v>
      </c>
      <c r="K236" s="199" t="s">
        <v>311</v>
      </c>
      <c r="L236" s="39"/>
      <c r="M236" s="260" t="s">
        <v>1</v>
      </c>
      <c r="N236" s="261" t="s">
        <v>44</v>
      </c>
      <c r="O236" s="250"/>
      <c r="P236" s="262">
        <f>O236*H236</f>
        <v>0</v>
      </c>
      <c r="Q236" s="262">
        <v>0</v>
      </c>
      <c r="R236" s="262">
        <f>Q236*H236</f>
        <v>0</v>
      </c>
      <c r="S236" s="262">
        <v>0</v>
      </c>
      <c r="T236" s="263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8" t="s">
        <v>482</v>
      </c>
      <c r="AT236" s="208" t="s">
        <v>148</v>
      </c>
      <c r="AU236" s="208" t="s">
        <v>89</v>
      </c>
      <c r="AY236" s="19" t="s">
        <v>145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9" t="s">
        <v>87</v>
      </c>
      <c r="BK236" s="209">
        <f>ROUND(I236*H236,2)</f>
        <v>0</v>
      </c>
      <c r="BL236" s="19" t="s">
        <v>482</v>
      </c>
      <c r="BM236" s="208" t="s">
        <v>851</v>
      </c>
    </row>
    <row r="237" s="2" customFormat="1" ht="6.96" customHeight="1">
      <c r="A237" s="38"/>
      <c r="B237" s="60"/>
      <c r="C237" s="61"/>
      <c r="D237" s="61"/>
      <c r="E237" s="61"/>
      <c r="F237" s="61"/>
      <c r="G237" s="61"/>
      <c r="H237" s="61"/>
      <c r="I237" s="156"/>
      <c r="J237" s="61"/>
      <c r="K237" s="61"/>
      <c r="L237" s="39"/>
      <c r="M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</row>
  </sheetData>
  <autoFilter ref="C130:K2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118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Oprava, přestavba propustků na trati v úseku Nedvědice - Tišnov</v>
      </c>
      <c r="F7" s="32"/>
      <c r="G7" s="32"/>
      <c r="H7" s="32"/>
      <c r="I7" s="128"/>
      <c r="L7" s="22"/>
    </row>
    <row r="8" hidden="1" s="1" customFormat="1" ht="12" customHeight="1">
      <c r="B8" s="22"/>
      <c r="D8" s="32" t="s">
        <v>119</v>
      </c>
      <c r="I8" s="128"/>
      <c r="L8" s="22"/>
    </row>
    <row r="9" hidden="1" s="2" customFormat="1" ht="16.5" customHeight="1">
      <c r="A9" s="38"/>
      <c r="B9" s="39"/>
      <c r="C9" s="38"/>
      <c r="D9" s="38"/>
      <c r="E9" s="131" t="s">
        <v>294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295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39"/>
      <c r="C11" s="38"/>
      <c r="D11" s="38"/>
      <c r="E11" s="67" t="s">
        <v>852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ROUND((SUM(BE133:BE282)),  2)</f>
        <v>0</v>
      </c>
      <c r="G35" s="38"/>
      <c r="H35" s="38"/>
      <c r="I35" s="143">
        <v>0.20999999999999999</v>
      </c>
      <c r="J35" s="142">
        <f>ROUND(((SUM(BE133:BE282))*I35),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ROUND((SUM(BF133:BF282)),  2)</f>
        <v>0</v>
      </c>
      <c r="G36" s="38"/>
      <c r="H36" s="38"/>
      <c r="I36" s="143">
        <v>0.14999999999999999</v>
      </c>
      <c r="J36" s="142">
        <f>ROUND(((SUM(BF133:BF282))*I36),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ROUND((SUM(BG133:BG282)),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ROUND((SUM(BH133:BH282)),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ROUND((SUM(BI133:BI282)),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Oprava, přestavba propustků na trati v úseku Nedvědice - Tišnov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119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294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295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02.04 - Propustek v km 84,971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122</v>
      </c>
      <c r="D96" s="144"/>
      <c r="E96" s="144"/>
      <c r="F96" s="144"/>
      <c r="G96" s="144"/>
      <c r="H96" s="144"/>
      <c r="I96" s="159"/>
      <c r="J96" s="160" t="s">
        <v>123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124</v>
      </c>
      <c r="D98" s="38"/>
      <c r="E98" s="38"/>
      <c r="F98" s="38"/>
      <c r="G98" s="38"/>
      <c r="H98" s="38"/>
      <c r="I98" s="132"/>
      <c r="J98" s="96">
        <f>J133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hidden="1" s="9" customFormat="1" ht="24.96" customHeight="1">
      <c r="A99" s="9"/>
      <c r="B99" s="162"/>
      <c r="C99" s="9"/>
      <c r="D99" s="163" t="s">
        <v>126</v>
      </c>
      <c r="E99" s="164"/>
      <c r="F99" s="164"/>
      <c r="G99" s="164"/>
      <c r="H99" s="164"/>
      <c r="I99" s="165"/>
      <c r="J99" s="166">
        <f>J134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67"/>
      <c r="C100" s="10"/>
      <c r="D100" s="168" t="s">
        <v>297</v>
      </c>
      <c r="E100" s="169"/>
      <c r="F100" s="169"/>
      <c r="G100" s="169"/>
      <c r="H100" s="169"/>
      <c r="I100" s="170"/>
      <c r="J100" s="171">
        <f>J135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67"/>
      <c r="C101" s="10"/>
      <c r="D101" s="168" t="s">
        <v>298</v>
      </c>
      <c r="E101" s="169"/>
      <c r="F101" s="169"/>
      <c r="G101" s="169"/>
      <c r="H101" s="169"/>
      <c r="I101" s="170"/>
      <c r="J101" s="171">
        <f>J172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67"/>
      <c r="C102" s="10"/>
      <c r="D102" s="168" t="s">
        <v>299</v>
      </c>
      <c r="E102" s="169"/>
      <c r="F102" s="169"/>
      <c r="G102" s="169"/>
      <c r="H102" s="169"/>
      <c r="I102" s="170"/>
      <c r="J102" s="171">
        <f>J187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67"/>
      <c r="C103" s="10"/>
      <c r="D103" s="168" t="s">
        <v>300</v>
      </c>
      <c r="E103" s="169"/>
      <c r="F103" s="169"/>
      <c r="G103" s="169"/>
      <c r="H103" s="169"/>
      <c r="I103" s="170"/>
      <c r="J103" s="171">
        <f>J217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67"/>
      <c r="C104" s="10"/>
      <c r="D104" s="168" t="s">
        <v>302</v>
      </c>
      <c r="E104" s="169"/>
      <c r="F104" s="169"/>
      <c r="G104" s="169"/>
      <c r="H104" s="169"/>
      <c r="I104" s="170"/>
      <c r="J104" s="171">
        <f>J226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67"/>
      <c r="C105" s="10"/>
      <c r="D105" s="168" t="s">
        <v>303</v>
      </c>
      <c r="E105" s="169"/>
      <c r="F105" s="169"/>
      <c r="G105" s="169"/>
      <c r="H105" s="169"/>
      <c r="I105" s="170"/>
      <c r="J105" s="171">
        <f>J239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62"/>
      <c r="C106" s="9"/>
      <c r="D106" s="163" t="s">
        <v>304</v>
      </c>
      <c r="E106" s="164"/>
      <c r="F106" s="164"/>
      <c r="G106" s="164"/>
      <c r="H106" s="164"/>
      <c r="I106" s="165"/>
      <c r="J106" s="166">
        <f>J241</f>
        <v>0</v>
      </c>
      <c r="K106" s="9"/>
      <c r="L106" s="16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67"/>
      <c r="C107" s="10"/>
      <c r="D107" s="168" t="s">
        <v>305</v>
      </c>
      <c r="E107" s="169"/>
      <c r="F107" s="169"/>
      <c r="G107" s="169"/>
      <c r="H107" s="169"/>
      <c r="I107" s="170"/>
      <c r="J107" s="171">
        <f>J242</f>
        <v>0</v>
      </c>
      <c r="K107" s="10"/>
      <c r="L107" s="16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62"/>
      <c r="C108" s="9"/>
      <c r="D108" s="163" t="s">
        <v>692</v>
      </c>
      <c r="E108" s="164"/>
      <c r="F108" s="164"/>
      <c r="G108" s="164"/>
      <c r="H108" s="164"/>
      <c r="I108" s="165"/>
      <c r="J108" s="166">
        <f>J257</f>
        <v>0</v>
      </c>
      <c r="K108" s="9"/>
      <c r="L108" s="16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9" customFormat="1" ht="24.96" customHeight="1">
      <c r="A109" s="9"/>
      <c r="B109" s="162"/>
      <c r="C109" s="9"/>
      <c r="D109" s="163" t="s">
        <v>129</v>
      </c>
      <c r="E109" s="164"/>
      <c r="F109" s="164"/>
      <c r="G109" s="164"/>
      <c r="H109" s="164"/>
      <c r="I109" s="165"/>
      <c r="J109" s="166">
        <f>J276</f>
        <v>0</v>
      </c>
      <c r="K109" s="9"/>
      <c r="L109" s="16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67"/>
      <c r="C110" s="10"/>
      <c r="D110" s="168" t="s">
        <v>306</v>
      </c>
      <c r="E110" s="169"/>
      <c r="F110" s="169"/>
      <c r="G110" s="169"/>
      <c r="H110" s="169"/>
      <c r="I110" s="170"/>
      <c r="J110" s="171">
        <f>J277</f>
        <v>0</v>
      </c>
      <c r="K110" s="10"/>
      <c r="L110" s="16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67"/>
      <c r="C111" s="10"/>
      <c r="D111" s="168" t="s">
        <v>307</v>
      </c>
      <c r="E111" s="169"/>
      <c r="F111" s="169"/>
      <c r="G111" s="169"/>
      <c r="H111" s="169"/>
      <c r="I111" s="170"/>
      <c r="J111" s="171">
        <f>J281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156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/>
    <row r="115" hidden="1"/>
    <row r="116" hidden="1"/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157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130</v>
      </c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31" t="str">
        <f>E7</f>
        <v>Oprava, přestavba propustků na trati v úseku Nedvědice - Tišnov</v>
      </c>
      <c r="F121" s="32"/>
      <c r="G121" s="32"/>
      <c r="H121" s="32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2"/>
      <c r="C122" s="32" t="s">
        <v>119</v>
      </c>
      <c r="I122" s="128"/>
      <c r="L122" s="22"/>
    </row>
    <row r="123" s="2" customFormat="1" ht="16.5" customHeight="1">
      <c r="A123" s="38"/>
      <c r="B123" s="39"/>
      <c r="C123" s="38"/>
      <c r="D123" s="38"/>
      <c r="E123" s="131" t="s">
        <v>294</v>
      </c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295</v>
      </c>
      <c r="D124" s="38"/>
      <c r="E124" s="38"/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E11</f>
        <v>SO 02.04 - Propustek v km 84,971</v>
      </c>
      <c r="F125" s="38"/>
      <c r="G125" s="38"/>
      <c r="H125" s="38"/>
      <c r="I125" s="132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F14</f>
        <v>Nedvědice - Tišnov</v>
      </c>
      <c r="G127" s="38"/>
      <c r="H127" s="38"/>
      <c r="I127" s="133" t="s">
        <v>22</v>
      </c>
      <c r="J127" s="69" t="str">
        <f>IF(J14="","",J14)</f>
        <v>29. 6. 2020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32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38"/>
      <c r="E129" s="38"/>
      <c r="F129" s="27" t="str">
        <f>E17</f>
        <v>Správa železnic, státní organizace</v>
      </c>
      <c r="G129" s="38"/>
      <c r="H129" s="38"/>
      <c r="I129" s="133" t="s">
        <v>32</v>
      </c>
      <c r="J129" s="36" t="str">
        <f>E23</f>
        <v>DMC Havlíčkův Brod s.r.o.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30</v>
      </c>
      <c r="D130" s="38"/>
      <c r="E130" s="38"/>
      <c r="F130" s="27" t="str">
        <f>IF(E20="","",E20)</f>
        <v>Vyplň údaj</v>
      </c>
      <c r="G130" s="38"/>
      <c r="H130" s="38"/>
      <c r="I130" s="133" t="s">
        <v>37</v>
      </c>
      <c r="J130" s="36" t="str">
        <f>E26</f>
        <v>DMC Havlíčkův Brod s.r.o.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132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72"/>
      <c r="B132" s="173"/>
      <c r="C132" s="174" t="s">
        <v>131</v>
      </c>
      <c r="D132" s="175" t="s">
        <v>64</v>
      </c>
      <c r="E132" s="175" t="s">
        <v>60</v>
      </c>
      <c r="F132" s="175" t="s">
        <v>61</v>
      </c>
      <c r="G132" s="175" t="s">
        <v>132</v>
      </c>
      <c r="H132" s="175" t="s">
        <v>133</v>
      </c>
      <c r="I132" s="176" t="s">
        <v>134</v>
      </c>
      <c r="J132" s="175" t="s">
        <v>123</v>
      </c>
      <c r="K132" s="177" t="s">
        <v>135</v>
      </c>
      <c r="L132" s="178"/>
      <c r="M132" s="86" t="s">
        <v>1</v>
      </c>
      <c r="N132" s="87" t="s">
        <v>43</v>
      </c>
      <c r="O132" s="87" t="s">
        <v>136</v>
      </c>
      <c r="P132" s="87" t="s">
        <v>137</v>
      </c>
      <c r="Q132" s="87" t="s">
        <v>138</v>
      </c>
      <c r="R132" s="87" t="s">
        <v>139</v>
      </c>
      <c r="S132" s="87" t="s">
        <v>140</v>
      </c>
      <c r="T132" s="88" t="s">
        <v>141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="2" customFormat="1" ht="22.8" customHeight="1">
      <c r="A133" s="38"/>
      <c r="B133" s="39"/>
      <c r="C133" s="93" t="s">
        <v>142</v>
      </c>
      <c r="D133" s="38"/>
      <c r="E133" s="38"/>
      <c r="F133" s="38"/>
      <c r="G133" s="38"/>
      <c r="H133" s="38"/>
      <c r="I133" s="132"/>
      <c r="J133" s="179">
        <f>BK133</f>
        <v>0</v>
      </c>
      <c r="K133" s="38"/>
      <c r="L133" s="39"/>
      <c r="M133" s="89"/>
      <c r="N133" s="73"/>
      <c r="O133" s="90"/>
      <c r="P133" s="180">
        <f>P134+P241+P257+P276</f>
        <v>0</v>
      </c>
      <c r="Q133" s="90"/>
      <c r="R133" s="180">
        <f>R134+R241+R257+R276</f>
        <v>174.89436859</v>
      </c>
      <c r="S133" s="90"/>
      <c r="T133" s="181">
        <f>T134+T241+T257+T276</f>
        <v>84.824490000000011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78</v>
      </c>
      <c r="AU133" s="19" t="s">
        <v>125</v>
      </c>
      <c r="BK133" s="182">
        <f>BK134+BK241+BK257+BK276</f>
        <v>0</v>
      </c>
    </row>
    <row r="134" s="12" customFormat="1" ht="25.92" customHeight="1">
      <c r="A134" s="12"/>
      <c r="B134" s="183"/>
      <c r="C134" s="12"/>
      <c r="D134" s="184" t="s">
        <v>78</v>
      </c>
      <c r="E134" s="185" t="s">
        <v>143</v>
      </c>
      <c r="F134" s="185" t="s">
        <v>144</v>
      </c>
      <c r="G134" s="12"/>
      <c r="H134" s="12"/>
      <c r="I134" s="186"/>
      <c r="J134" s="187">
        <f>BK134</f>
        <v>0</v>
      </c>
      <c r="K134" s="12"/>
      <c r="L134" s="183"/>
      <c r="M134" s="188"/>
      <c r="N134" s="189"/>
      <c r="O134" s="189"/>
      <c r="P134" s="190">
        <f>P135+P172+P187+P217+P226+P239</f>
        <v>0</v>
      </c>
      <c r="Q134" s="189"/>
      <c r="R134" s="190">
        <f>R135+R172+R187+R217+R226+R239</f>
        <v>169.17856843999999</v>
      </c>
      <c r="S134" s="189"/>
      <c r="T134" s="191">
        <f>T135+T172+T187+T217+T226+T239</f>
        <v>5.7060000000000004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84" t="s">
        <v>87</v>
      </c>
      <c r="AT134" s="192" t="s">
        <v>78</v>
      </c>
      <c r="AU134" s="192" t="s">
        <v>79</v>
      </c>
      <c r="AY134" s="184" t="s">
        <v>145</v>
      </c>
      <c r="BK134" s="193">
        <f>BK135+BK172+BK187+BK217+BK226+BK239</f>
        <v>0</v>
      </c>
    </row>
    <row r="135" s="12" customFormat="1" ht="22.8" customHeight="1">
      <c r="A135" s="12"/>
      <c r="B135" s="183"/>
      <c r="C135" s="12"/>
      <c r="D135" s="184" t="s">
        <v>78</v>
      </c>
      <c r="E135" s="194" t="s">
        <v>87</v>
      </c>
      <c r="F135" s="194" t="s">
        <v>308</v>
      </c>
      <c r="G135" s="12"/>
      <c r="H135" s="12"/>
      <c r="I135" s="186"/>
      <c r="J135" s="195">
        <f>BK135</f>
        <v>0</v>
      </c>
      <c r="K135" s="12"/>
      <c r="L135" s="183"/>
      <c r="M135" s="188"/>
      <c r="N135" s="189"/>
      <c r="O135" s="189"/>
      <c r="P135" s="190">
        <f>SUM(P136:P171)</f>
        <v>0</v>
      </c>
      <c r="Q135" s="189"/>
      <c r="R135" s="190">
        <f>SUM(R136:R171)</f>
        <v>0.36173999999999995</v>
      </c>
      <c r="S135" s="189"/>
      <c r="T135" s="191">
        <f>SUM(T136:T171)</f>
        <v>5.7060000000000004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4" t="s">
        <v>87</v>
      </c>
      <c r="AT135" s="192" t="s">
        <v>78</v>
      </c>
      <c r="AU135" s="192" t="s">
        <v>87</v>
      </c>
      <c r="AY135" s="184" t="s">
        <v>145</v>
      </c>
      <c r="BK135" s="193">
        <f>SUM(BK136:BK171)</f>
        <v>0</v>
      </c>
    </row>
    <row r="136" s="2" customFormat="1" ht="24.15" customHeight="1">
      <c r="A136" s="38"/>
      <c r="B136" s="196"/>
      <c r="C136" s="197" t="s">
        <v>87</v>
      </c>
      <c r="D136" s="197" t="s">
        <v>148</v>
      </c>
      <c r="E136" s="198" t="s">
        <v>309</v>
      </c>
      <c r="F136" s="199" t="s">
        <v>310</v>
      </c>
      <c r="G136" s="200" t="s">
        <v>161</v>
      </c>
      <c r="H136" s="201">
        <v>3.1699999999999999</v>
      </c>
      <c r="I136" s="202"/>
      <c r="J136" s="203">
        <f>ROUND(I136*H136,2)</f>
        <v>0</v>
      </c>
      <c r="K136" s="199" t="s">
        <v>311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1.8</v>
      </c>
      <c r="T136" s="207">
        <f>S136*H136</f>
        <v>5.7060000000000004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153</v>
      </c>
      <c r="AT136" s="208" t="s">
        <v>148</v>
      </c>
      <c r="AU136" s="208" t="s">
        <v>89</v>
      </c>
      <c r="AY136" s="19" t="s">
        <v>145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87</v>
      </c>
      <c r="BK136" s="209">
        <f>ROUND(I136*H136,2)</f>
        <v>0</v>
      </c>
      <c r="BL136" s="19" t="s">
        <v>153</v>
      </c>
      <c r="BM136" s="208" t="s">
        <v>853</v>
      </c>
    </row>
    <row r="137" s="13" customFormat="1">
      <c r="A137" s="13"/>
      <c r="B137" s="214"/>
      <c r="C137" s="13"/>
      <c r="D137" s="210" t="s">
        <v>157</v>
      </c>
      <c r="E137" s="215" t="s">
        <v>1</v>
      </c>
      <c r="F137" s="216" t="s">
        <v>854</v>
      </c>
      <c r="G137" s="13"/>
      <c r="H137" s="217">
        <v>3.1701999999999999</v>
      </c>
      <c r="I137" s="218"/>
      <c r="J137" s="13"/>
      <c r="K137" s="13"/>
      <c r="L137" s="214"/>
      <c r="M137" s="219"/>
      <c r="N137" s="220"/>
      <c r="O137" s="220"/>
      <c r="P137" s="220"/>
      <c r="Q137" s="220"/>
      <c r="R137" s="220"/>
      <c r="S137" s="220"/>
      <c r="T137" s="22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5" t="s">
        <v>157</v>
      </c>
      <c r="AU137" s="215" t="s">
        <v>89</v>
      </c>
      <c r="AV137" s="13" t="s">
        <v>89</v>
      </c>
      <c r="AW137" s="13" t="s">
        <v>36</v>
      </c>
      <c r="AX137" s="13" t="s">
        <v>87</v>
      </c>
      <c r="AY137" s="215" t="s">
        <v>145</v>
      </c>
    </row>
    <row r="138" s="2" customFormat="1" ht="24.15" customHeight="1">
      <c r="A138" s="38"/>
      <c r="B138" s="196"/>
      <c r="C138" s="197" t="s">
        <v>89</v>
      </c>
      <c r="D138" s="197" t="s">
        <v>148</v>
      </c>
      <c r="E138" s="198" t="s">
        <v>314</v>
      </c>
      <c r="F138" s="199" t="s">
        <v>315</v>
      </c>
      <c r="G138" s="200" t="s">
        <v>316</v>
      </c>
      <c r="H138" s="201">
        <v>168</v>
      </c>
      <c r="I138" s="202"/>
      <c r="J138" s="203">
        <f>ROUND(I138*H138,2)</f>
        <v>0</v>
      </c>
      <c r="K138" s="199" t="s">
        <v>311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3.0000000000000001E-05</v>
      </c>
      <c r="R138" s="206">
        <f>Q138*H138</f>
        <v>0.0050400000000000002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153</v>
      </c>
      <c r="AT138" s="208" t="s">
        <v>148</v>
      </c>
      <c r="AU138" s="208" t="s">
        <v>89</v>
      </c>
      <c r="AY138" s="19" t="s">
        <v>145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87</v>
      </c>
      <c r="BK138" s="209">
        <f>ROUND(I138*H138,2)</f>
        <v>0</v>
      </c>
      <c r="BL138" s="19" t="s">
        <v>153</v>
      </c>
      <c r="BM138" s="208" t="s">
        <v>855</v>
      </c>
    </row>
    <row r="139" s="13" customFormat="1">
      <c r="A139" s="13"/>
      <c r="B139" s="214"/>
      <c r="C139" s="13"/>
      <c r="D139" s="210" t="s">
        <v>157</v>
      </c>
      <c r="E139" s="215" t="s">
        <v>1</v>
      </c>
      <c r="F139" s="216" t="s">
        <v>501</v>
      </c>
      <c r="G139" s="13"/>
      <c r="H139" s="217">
        <v>168</v>
      </c>
      <c r="I139" s="218"/>
      <c r="J139" s="13"/>
      <c r="K139" s="13"/>
      <c r="L139" s="214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5" t="s">
        <v>157</v>
      </c>
      <c r="AU139" s="215" t="s">
        <v>89</v>
      </c>
      <c r="AV139" s="13" t="s">
        <v>89</v>
      </c>
      <c r="AW139" s="13" t="s">
        <v>36</v>
      </c>
      <c r="AX139" s="13" t="s">
        <v>87</v>
      </c>
      <c r="AY139" s="215" t="s">
        <v>145</v>
      </c>
    </row>
    <row r="140" s="2" customFormat="1" ht="24.15" customHeight="1">
      <c r="A140" s="38"/>
      <c r="B140" s="196"/>
      <c r="C140" s="197" t="s">
        <v>172</v>
      </c>
      <c r="D140" s="197" t="s">
        <v>148</v>
      </c>
      <c r="E140" s="198" t="s">
        <v>318</v>
      </c>
      <c r="F140" s="199" t="s">
        <v>319</v>
      </c>
      <c r="G140" s="200" t="s">
        <v>320</v>
      </c>
      <c r="H140" s="201">
        <v>7</v>
      </c>
      <c r="I140" s="202"/>
      <c r="J140" s="203">
        <f>ROUND(I140*H140,2)</f>
        <v>0</v>
      </c>
      <c r="K140" s="199" t="s">
        <v>311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153</v>
      </c>
      <c r="AT140" s="208" t="s">
        <v>148</v>
      </c>
      <c r="AU140" s="208" t="s">
        <v>89</v>
      </c>
      <c r="AY140" s="19" t="s">
        <v>145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153</v>
      </c>
      <c r="BM140" s="208" t="s">
        <v>856</v>
      </c>
    </row>
    <row r="141" s="2" customFormat="1" ht="24.15" customHeight="1">
      <c r="A141" s="38"/>
      <c r="B141" s="196"/>
      <c r="C141" s="197" t="s">
        <v>153</v>
      </c>
      <c r="D141" s="197" t="s">
        <v>148</v>
      </c>
      <c r="E141" s="198" t="s">
        <v>322</v>
      </c>
      <c r="F141" s="199" t="s">
        <v>323</v>
      </c>
      <c r="G141" s="200" t="s">
        <v>161</v>
      </c>
      <c r="H141" s="201">
        <v>78.072000000000003</v>
      </c>
      <c r="I141" s="202"/>
      <c r="J141" s="203">
        <f>ROUND(I141*H141,2)</f>
        <v>0</v>
      </c>
      <c r="K141" s="199" t="s">
        <v>311</v>
      </c>
      <c r="L141" s="39"/>
      <c r="M141" s="204" t="s">
        <v>1</v>
      </c>
      <c r="N141" s="205" t="s">
        <v>44</v>
      </c>
      <c r="O141" s="77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153</v>
      </c>
      <c r="AT141" s="208" t="s">
        <v>148</v>
      </c>
      <c r="AU141" s="208" t="s">
        <v>89</v>
      </c>
      <c r="AY141" s="19" t="s">
        <v>145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9" t="s">
        <v>87</v>
      </c>
      <c r="BK141" s="209">
        <f>ROUND(I141*H141,2)</f>
        <v>0</v>
      </c>
      <c r="BL141" s="19" t="s">
        <v>153</v>
      </c>
      <c r="BM141" s="208" t="s">
        <v>857</v>
      </c>
    </row>
    <row r="142" s="13" customFormat="1">
      <c r="A142" s="13"/>
      <c r="B142" s="214"/>
      <c r="C142" s="13"/>
      <c r="D142" s="210" t="s">
        <v>157</v>
      </c>
      <c r="E142" s="215" t="s">
        <v>1</v>
      </c>
      <c r="F142" s="216" t="s">
        <v>858</v>
      </c>
      <c r="G142" s="13"/>
      <c r="H142" s="217">
        <v>40.860999999999997</v>
      </c>
      <c r="I142" s="218"/>
      <c r="J142" s="13"/>
      <c r="K142" s="13"/>
      <c r="L142" s="214"/>
      <c r="M142" s="219"/>
      <c r="N142" s="220"/>
      <c r="O142" s="220"/>
      <c r="P142" s="220"/>
      <c r="Q142" s="220"/>
      <c r="R142" s="220"/>
      <c r="S142" s="220"/>
      <c r="T142" s="22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15" t="s">
        <v>157</v>
      </c>
      <c r="AU142" s="215" t="s">
        <v>89</v>
      </c>
      <c r="AV142" s="13" t="s">
        <v>89</v>
      </c>
      <c r="AW142" s="13" t="s">
        <v>36</v>
      </c>
      <c r="AX142" s="13" t="s">
        <v>79</v>
      </c>
      <c r="AY142" s="215" t="s">
        <v>145</v>
      </c>
    </row>
    <row r="143" s="13" customFormat="1">
      <c r="A143" s="13"/>
      <c r="B143" s="214"/>
      <c r="C143" s="13"/>
      <c r="D143" s="210" t="s">
        <v>157</v>
      </c>
      <c r="E143" s="215" t="s">
        <v>1</v>
      </c>
      <c r="F143" s="216" t="s">
        <v>859</v>
      </c>
      <c r="G143" s="13"/>
      <c r="H143" s="217">
        <v>37.210999999999999</v>
      </c>
      <c r="I143" s="218"/>
      <c r="J143" s="13"/>
      <c r="K143" s="13"/>
      <c r="L143" s="214"/>
      <c r="M143" s="219"/>
      <c r="N143" s="220"/>
      <c r="O143" s="220"/>
      <c r="P143" s="220"/>
      <c r="Q143" s="220"/>
      <c r="R143" s="220"/>
      <c r="S143" s="220"/>
      <c r="T143" s="22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5" t="s">
        <v>157</v>
      </c>
      <c r="AU143" s="215" t="s">
        <v>89</v>
      </c>
      <c r="AV143" s="13" t="s">
        <v>89</v>
      </c>
      <c r="AW143" s="13" t="s">
        <v>36</v>
      </c>
      <c r="AX143" s="13" t="s">
        <v>79</v>
      </c>
      <c r="AY143" s="215" t="s">
        <v>145</v>
      </c>
    </row>
    <row r="144" s="15" customFormat="1">
      <c r="A144" s="15"/>
      <c r="B144" s="229"/>
      <c r="C144" s="15"/>
      <c r="D144" s="210" t="s">
        <v>157</v>
      </c>
      <c r="E144" s="230" t="s">
        <v>1</v>
      </c>
      <c r="F144" s="231" t="s">
        <v>171</v>
      </c>
      <c r="G144" s="15"/>
      <c r="H144" s="232">
        <v>78.072000000000003</v>
      </c>
      <c r="I144" s="233"/>
      <c r="J144" s="15"/>
      <c r="K144" s="15"/>
      <c r="L144" s="229"/>
      <c r="M144" s="234"/>
      <c r="N144" s="235"/>
      <c r="O144" s="235"/>
      <c r="P144" s="235"/>
      <c r="Q144" s="235"/>
      <c r="R144" s="235"/>
      <c r="S144" s="235"/>
      <c r="T144" s="23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30" t="s">
        <v>157</v>
      </c>
      <c r="AU144" s="230" t="s">
        <v>89</v>
      </c>
      <c r="AV144" s="15" t="s">
        <v>153</v>
      </c>
      <c r="AW144" s="15" t="s">
        <v>36</v>
      </c>
      <c r="AX144" s="15" t="s">
        <v>87</v>
      </c>
      <c r="AY144" s="230" t="s">
        <v>145</v>
      </c>
    </row>
    <row r="145" s="2" customFormat="1" ht="24.15" customHeight="1">
      <c r="A145" s="38"/>
      <c r="B145" s="196"/>
      <c r="C145" s="197" t="s">
        <v>146</v>
      </c>
      <c r="D145" s="197" t="s">
        <v>148</v>
      </c>
      <c r="E145" s="198" t="s">
        <v>326</v>
      </c>
      <c r="F145" s="199" t="s">
        <v>327</v>
      </c>
      <c r="G145" s="200" t="s">
        <v>161</v>
      </c>
      <c r="H145" s="201">
        <v>78.072000000000003</v>
      </c>
      <c r="I145" s="202"/>
      <c r="J145" s="203">
        <f>ROUND(I145*H145,2)</f>
        <v>0</v>
      </c>
      <c r="K145" s="199" t="s">
        <v>311</v>
      </c>
      <c r="L145" s="39"/>
      <c r="M145" s="204" t="s">
        <v>1</v>
      </c>
      <c r="N145" s="205" t="s">
        <v>44</v>
      </c>
      <c r="O145" s="77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8" t="s">
        <v>153</v>
      </c>
      <c r="AT145" s="208" t="s">
        <v>148</v>
      </c>
      <c r="AU145" s="208" t="s">
        <v>89</v>
      </c>
      <c r="AY145" s="19" t="s">
        <v>145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9" t="s">
        <v>87</v>
      </c>
      <c r="BK145" s="209">
        <f>ROUND(I145*H145,2)</f>
        <v>0</v>
      </c>
      <c r="BL145" s="19" t="s">
        <v>153</v>
      </c>
      <c r="BM145" s="208" t="s">
        <v>860</v>
      </c>
    </row>
    <row r="146" s="13" customFormat="1">
      <c r="A146" s="13"/>
      <c r="B146" s="214"/>
      <c r="C146" s="13"/>
      <c r="D146" s="210" t="s">
        <v>157</v>
      </c>
      <c r="E146" s="215" t="s">
        <v>1</v>
      </c>
      <c r="F146" s="216" t="s">
        <v>861</v>
      </c>
      <c r="G146" s="13"/>
      <c r="H146" s="217">
        <v>109.89792</v>
      </c>
      <c r="I146" s="218"/>
      <c r="J146" s="13"/>
      <c r="K146" s="13"/>
      <c r="L146" s="214"/>
      <c r="M146" s="219"/>
      <c r="N146" s="220"/>
      <c r="O146" s="220"/>
      <c r="P146" s="220"/>
      <c r="Q146" s="220"/>
      <c r="R146" s="220"/>
      <c r="S146" s="220"/>
      <c r="T146" s="22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5" t="s">
        <v>157</v>
      </c>
      <c r="AU146" s="215" t="s">
        <v>89</v>
      </c>
      <c r="AV146" s="13" t="s">
        <v>89</v>
      </c>
      <c r="AW146" s="13" t="s">
        <v>36</v>
      </c>
      <c r="AX146" s="13" t="s">
        <v>79</v>
      </c>
      <c r="AY146" s="215" t="s">
        <v>145</v>
      </c>
    </row>
    <row r="147" s="13" customFormat="1">
      <c r="A147" s="13"/>
      <c r="B147" s="214"/>
      <c r="C147" s="13"/>
      <c r="D147" s="210" t="s">
        <v>157</v>
      </c>
      <c r="E147" s="215" t="s">
        <v>1</v>
      </c>
      <c r="F147" s="216" t="s">
        <v>862</v>
      </c>
      <c r="G147" s="13"/>
      <c r="H147" s="217">
        <v>-1.425</v>
      </c>
      <c r="I147" s="218"/>
      <c r="J147" s="13"/>
      <c r="K147" s="13"/>
      <c r="L147" s="214"/>
      <c r="M147" s="219"/>
      <c r="N147" s="220"/>
      <c r="O147" s="220"/>
      <c r="P147" s="220"/>
      <c r="Q147" s="220"/>
      <c r="R147" s="220"/>
      <c r="S147" s="220"/>
      <c r="T147" s="22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5" t="s">
        <v>157</v>
      </c>
      <c r="AU147" s="215" t="s">
        <v>89</v>
      </c>
      <c r="AV147" s="13" t="s">
        <v>89</v>
      </c>
      <c r="AW147" s="13" t="s">
        <v>36</v>
      </c>
      <c r="AX147" s="13" t="s">
        <v>79</v>
      </c>
      <c r="AY147" s="215" t="s">
        <v>145</v>
      </c>
    </row>
    <row r="148" s="13" customFormat="1">
      <c r="A148" s="13"/>
      <c r="B148" s="214"/>
      <c r="C148" s="13"/>
      <c r="D148" s="210" t="s">
        <v>157</v>
      </c>
      <c r="E148" s="215" t="s">
        <v>1</v>
      </c>
      <c r="F148" s="216" t="s">
        <v>863</v>
      </c>
      <c r="G148" s="13"/>
      <c r="H148" s="217">
        <v>-30.401</v>
      </c>
      <c r="I148" s="218"/>
      <c r="J148" s="13"/>
      <c r="K148" s="13"/>
      <c r="L148" s="214"/>
      <c r="M148" s="219"/>
      <c r="N148" s="220"/>
      <c r="O148" s="220"/>
      <c r="P148" s="220"/>
      <c r="Q148" s="220"/>
      <c r="R148" s="220"/>
      <c r="S148" s="220"/>
      <c r="T148" s="22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5" t="s">
        <v>157</v>
      </c>
      <c r="AU148" s="215" t="s">
        <v>89</v>
      </c>
      <c r="AV148" s="13" t="s">
        <v>89</v>
      </c>
      <c r="AW148" s="13" t="s">
        <v>36</v>
      </c>
      <c r="AX148" s="13" t="s">
        <v>79</v>
      </c>
      <c r="AY148" s="215" t="s">
        <v>145</v>
      </c>
    </row>
    <row r="149" s="15" customFormat="1">
      <c r="A149" s="15"/>
      <c r="B149" s="229"/>
      <c r="C149" s="15"/>
      <c r="D149" s="210" t="s">
        <v>157</v>
      </c>
      <c r="E149" s="230" t="s">
        <v>1</v>
      </c>
      <c r="F149" s="231" t="s">
        <v>171</v>
      </c>
      <c r="G149" s="15"/>
      <c r="H149" s="232">
        <v>78.071920000000006</v>
      </c>
      <c r="I149" s="233"/>
      <c r="J149" s="15"/>
      <c r="K149" s="15"/>
      <c r="L149" s="229"/>
      <c r="M149" s="234"/>
      <c r="N149" s="235"/>
      <c r="O149" s="235"/>
      <c r="P149" s="235"/>
      <c r="Q149" s="235"/>
      <c r="R149" s="235"/>
      <c r="S149" s="235"/>
      <c r="T149" s="23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30" t="s">
        <v>157</v>
      </c>
      <c r="AU149" s="230" t="s">
        <v>89</v>
      </c>
      <c r="AV149" s="15" t="s">
        <v>153</v>
      </c>
      <c r="AW149" s="15" t="s">
        <v>36</v>
      </c>
      <c r="AX149" s="15" t="s">
        <v>87</v>
      </c>
      <c r="AY149" s="230" t="s">
        <v>145</v>
      </c>
    </row>
    <row r="150" s="2" customFormat="1" ht="14.4" customHeight="1">
      <c r="A150" s="38"/>
      <c r="B150" s="196"/>
      <c r="C150" s="197" t="s">
        <v>187</v>
      </c>
      <c r="D150" s="197" t="s">
        <v>148</v>
      </c>
      <c r="E150" s="198" t="s">
        <v>509</v>
      </c>
      <c r="F150" s="199" t="s">
        <v>510</v>
      </c>
      <c r="G150" s="200" t="s">
        <v>511</v>
      </c>
      <c r="H150" s="201">
        <v>30</v>
      </c>
      <c r="I150" s="202"/>
      <c r="J150" s="203">
        <f>ROUND(I150*H150,2)</f>
        <v>0</v>
      </c>
      <c r="K150" s="199" t="s">
        <v>311</v>
      </c>
      <c r="L150" s="39"/>
      <c r="M150" s="204" t="s">
        <v>1</v>
      </c>
      <c r="N150" s="205" t="s">
        <v>44</v>
      </c>
      <c r="O150" s="77"/>
      <c r="P150" s="206">
        <f>O150*H150</f>
        <v>0</v>
      </c>
      <c r="Q150" s="206">
        <v>0.00133</v>
      </c>
      <c r="R150" s="206">
        <f>Q150*H150</f>
        <v>0.039899999999999998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153</v>
      </c>
      <c r="AT150" s="208" t="s">
        <v>148</v>
      </c>
      <c r="AU150" s="208" t="s">
        <v>89</v>
      </c>
      <c r="AY150" s="19" t="s">
        <v>145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9" t="s">
        <v>87</v>
      </c>
      <c r="BK150" s="209">
        <f>ROUND(I150*H150,2)</f>
        <v>0</v>
      </c>
      <c r="BL150" s="19" t="s">
        <v>153</v>
      </c>
      <c r="BM150" s="208" t="s">
        <v>864</v>
      </c>
    </row>
    <row r="151" s="13" customFormat="1">
      <c r="A151" s="13"/>
      <c r="B151" s="214"/>
      <c r="C151" s="13"/>
      <c r="D151" s="210" t="s">
        <v>157</v>
      </c>
      <c r="E151" s="215" t="s">
        <v>1</v>
      </c>
      <c r="F151" s="216" t="s">
        <v>865</v>
      </c>
      <c r="G151" s="13"/>
      <c r="H151" s="217">
        <v>30</v>
      </c>
      <c r="I151" s="218"/>
      <c r="J151" s="13"/>
      <c r="K151" s="13"/>
      <c r="L151" s="214"/>
      <c r="M151" s="219"/>
      <c r="N151" s="220"/>
      <c r="O151" s="220"/>
      <c r="P151" s="220"/>
      <c r="Q151" s="220"/>
      <c r="R151" s="220"/>
      <c r="S151" s="220"/>
      <c r="T151" s="22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15" t="s">
        <v>157</v>
      </c>
      <c r="AU151" s="215" t="s">
        <v>89</v>
      </c>
      <c r="AV151" s="13" t="s">
        <v>89</v>
      </c>
      <c r="AW151" s="13" t="s">
        <v>36</v>
      </c>
      <c r="AX151" s="13" t="s">
        <v>87</v>
      </c>
      <c r="AY151" s="215" t="s">
        <v>145</v>
      </c>
    </row>
    <row r="152" s="2" customFormat="1" ht="24.15" customHeight="1">
      <c r="A152" s="38"/>
      <c r="B152" s="196"/>
      <c r="C152" s="197" t="s">
        <v>194</v>
      </c>
      <c r="D152" s="197" t="s">
        <v>148</v>
      </c>
      <c r="E152" s="198" t="s">
        <v>519</v>
      </c>
      <c r="F152" s="199" t="s">
        <v>520</v>
      </c>
      <c r="G152" s="200" t="s">
        <v>349</v>
      </c>
      <c r="H152" s="201">
        <v>12</v>
      </c>
      <c r="I152" s="202"/>
      <c r="J152" s="203">
        <f>ROUND(I152*H152,2)</f>
        <v>0</v>
      </c>
      <c r="K152" s="199" t="s">
        <v>311</v>
      </c>
      <c r="L152" s="39"/>
      <c r="M152" s="204" t="s">
        <v>1</v>
      </c>
      <c r="N152" s="205" t="s">
        <v>44</v>
      </c>
      <c r="O152" s="77"/>
      <c r="P152" s="206">
        <f>O152*H152</f>
        <v>0</v>
      </c>
      <c r="Q152" s="206">
        <v>0.0264</v>
      </c>
      <c r="R152" s="206">
        <f>Q152*H152</f>
        <v>0.31679999999999997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153</v>
      </c>
      <c r="AT152" s="208" t="s">
        <v>148</v>
      </c>
      <c r="AU152" s="208" t="s">
        <v>89</v>
      </c>
      <c r="AY152" s="19" t="s">
        <v>145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9" t="s">
        <v>87</v>
      </c>
      <c r="BK152" s="209">
        <f>ROUND(I152*H152,2)</f>
        <v>0</v>
      </c>
      <c r="BL152" s="19" t="s">
        <v>153</v>
      </c>
      <c r="BM152" s="208" t="s">
        <v>866</v>
      </c>
    </row>
    <row r="153" s="13" customFormat="1">
      <c r="A153" s="13"/>
      <c r="B153" s="214"/>
      <c r="C153" s="13"/>
      <c r="D153" s="210" t="s">
        <v>157</v>
      </c>
      <c r="E153" s="215" t="s">
        <v>1</v>
      </c>
      <c r="F153" s="216" t="s">
        <v>867</v>
      </c>
      <c r="G153" s="13"/>
      <c r="H153" s="217">
        <v>12</v>
      </c>
      <c r="I153" s="218"/>
      <c r="J153" s="13"/>
      <c r="K153" s="13"/>
      <c r="L153" s="214"/>
      <c r="M153" s="219"/>
      <c r="N153" s="220"/>
      <c r="O153" s="220"/>
      <c r="P153" s="220"/>
      <c r="Q153" s="220"/>
      <c r="R153" s="220"/>
      <c r="S153" s="220"/>
      <c r="T153" s="22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5" t="s">
        <v>157</v>
      </c>
      <c r="AU153" s="215" t="s">
        <v>89</v>
      </c>
      <c r="AV153" s="13" t="s">
        <v>89</v>
      </c>
      <c r="AW153" s="13" t="s">
        <v>36</v>
      </c>
      <c r="AX153" s="13" t="s">
        <v>87</v>
      </c>
      <c r="AY153" s="215" t="s">
        <v>145</v>
      </c>
    </row>
    <row r="154" s="2" customFormat="1" ht="24.15" customHeight="1">
      <c r="A154" s="38"/>
      <c r="B154" s="196"/>
      <c r="C154" s="197" t="s">
        <v>180</v>
      </c>
      <c r="D154" s="197" t="s">
        <v>148</v>
      </c>
      <c r="E154" s="198" t="s">
        <v>336</v>
      </c>
      <c r="F154" s="199" t="s">
        <v>337</v>
      </c>
      <c r="G154" s="200" t="s">
        <v>161</v>
      </c>
      <c r="H154" s="201">
        <v>81.721999999999994</v>
      </c>
      <c r="I154" s="202"/>
      <c r="J154" s="203">
        <f>ROUND(I154*H154,2)</f>
        <v>0</v>
      </c>
      <c r="K154" s="199" t="s">
        <v>311</v>
      </c>
      <c r="L154" s="39"/>
      <c r="M154" s="204" t="s">
        <v>1</v>
      </c>
      <c r="N154" s="205" t="s">
        <v>44</v>
      </c>
      <c r="O154" s="77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153</v>
      </c>
      <c r="AT154" s="208" t="s">
        <v>148</v>
      </c>
      <c r="AU154" s="208" t="s">
        <v>89</v>
      </c>
      <c r="AY154" s="19" t="s">
        <v>145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9" t="s">
        <v>87</v>
      </c>
      <c r="BK154" s="209">
        <f>ROUND(I154*H154,2)</f>
        <v>0</v>
      </c>
      <c r="BL154" s="19" t="s">
        <v>153</v>
      </c>
      <c r="BM154" s="208" t="s">
        <v>868</v>
      </c>
    </row>
    <row r="155" s="13" customFormat="1">
      <c r="A155" s="13"/>
      <c r="B155" s="214"/>
      <c r="C155" s="13"/>
      <c r="D155" s="210" t="s">
        <v>157</v>
      </c>
      <c r="E155" s="215" t="s">
        <v>1</v>
      </c>
      <c r="F155" s="216" t="s">
        <v>869</v>
      </c>
      <c r="G155" s="13"/>
      <c r="H155" s="217">
        <v>81.721999999999994</v>
      </c>
      <c r="I155" s="218"/>
      <c r="J155" s="13"/>
      <c r="K155" s="13"/>
      <c r="L155" s="214"/>
      <c r="M155" s="219"/>
      <c r="N155" s="220"/>
      <c r="O155" s="220"/>
      <c r="P155" s="220"/>
      <c r="Q155" s="220"/>
      <c r="R155" s="220"/>
      <c r="S155" s="220"/>
      <c r="T155" s="22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5" t="s">
        <v>157</v>
      </c>
      <c r="AU155" s="215" t="s">
        <v>89</v>
      </c>
      <c r="AV155" s="13" t="s">
        <v>89</v>
      </c>
      <c r="AW155" s="13" t="s">
        <v>36</v>
      </c>
      <c r="AX155" s="13" t="s">
        <v>87</v>
      </c>
      <c r="AY155" s="215" t="s">
        <v>145</v>
      </c>
    </row>
    <row r="156" s="2" customFormat="1" ht="24.15" customHeight="1">
      <c r="A156" s="38"/>
      <c r="B156" s="196"/>
      <c r="C156" s="197" t="s">
        <v>202</v>
      </c>
      <c r="D156" s="197" t="s">
        <v>148</v>
      </c>
      <c r="E156" s="198" t="s">
        <v>339</v>
      </c>
      <c r="F156" s="199" t="s">
        <v>340</v>
      </c>
      <c r="G156" s="200" t="s">
        <v>161</v>
      </c>
      <c r="H156" s="201">
        <v>37.210999999999999</v>
      </c>
      <c r="I156" s="202"/>
      <c r="J156" s="203">
        <f>ROUND(I156*H156,2)</f>
        <v>0</v>
      </c>
      <c r="K156" s="199" t="s">
        <v>311</v>
      </c>
      <c r="L156" s="39"/>
      <c r="M156" s="204" t="s">
        <v>1</v>
      </c>
      <c r="N156" s="205" t="s">
        <v>44</v>
      </c>
      <c r="O156" s="77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8" t="s">
        <v>153</v>
      </c>
      <c r="AT156" s="208" t="s">
        <v>148</v>
      </c>
      <c r="AU156" s="208" t="s">
        <v>89</v>
      </c>
      <c r="AY156" s="19" t="s">
        <v>145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9" t="s">
        <v>87</v>
      </c>
      <c r="BK156" s="209">
        <f>ROUND(I156*H156,2)</f>
        <v>0</v>
      </c>
      <c r="BL156" s="19" t="s">
        <v>153</v>
      </c>
      <c r="BM156" s="208" t="s">
        <v>870</v>
      </c>
    </row>
    <row r="157" s="13" customFormat="1">
      <c r="A157" s="13"/>
      <c r="B157" s="214"/>
      <c r="C157" s="13"/>
      <c r="D157" s="210" t="s">
        <v>157</v>
      </c>
      <c r="E157" s="215" t="s">
        <v>1</v>
      </c>
      <c r="F157" s="216" t="s">
        <v>871</v>
      </c>
      <c r="G157" s="13"/>
      <c r="H157" s="217">
        <v>37.210999999999999</v>
      </c>
      <c r="I157" s="218"/>
      <c r="J157" s="13"/>
      <c r="K157" s="13"/>
      <c r="L157" s="214"/>
      <c r="M157" s="219"/>
      <c r="N157" s="220"/>
      <c r="O157" s="220"/>
      <c r="P157" s="220"/>
      <c r="Q157" s="220"/>
      <c r="R157" s="220"/>
      <c r="S157" s="220"/>
      <c r="T157" s="22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5" t="s">
        <v>157</v>
      </c>
      <c r="AU157" s="215" t="s">
        <v>89</v>
      </c>
      <c r="AV157" s="13" t="s">
        <v>89</v>
      </c>
      <c r="AW157" s="13" t="s">
        <v>36</v>
      </c>
      <c r="AX157" s="13" t="s">
        <v>87</v>
      </c>
      <c r="AY157" s="215" t="s">
        <v>145</v>
      </c>
    </row>
    <row r="158" s="2" customFormat="1" ht="37.8" customHeight="1">
      <c r="A158" s="38"/>
      <c r="B158" s="196"/>
      <c r="C158" s="197" t="s">
        <v>206</v>
      </c>
      <c r="D158" s="197" t="s">
        <v>148</v>
      </c>
      <c r="E158" s="198" t="s">
        <v>343</v>
      </c>
      <c r="F158" s="199" t="s">
        <v>344</v>
      </c>
      <c r="G158" s="200" t="s">
        <v>161</v>
      </c>
      <c r="H158" s="201">
        <v>372.11000000000001</v>
      </c>
      <c r="I158" s="202"/>
      <c r="J158" s="203">
        <f>ROUND(I158*H158,2)</f>
        <v>0</v>
      </c>
      <c r="K158" s="199" t="s">
        <v>311</v>
      </c>
      <c r="L158" s="39"/>
      <c r="M158" s="204" t="s">
        <v>1</v>
      </c>
      <c r="N158" s="205" t="s">
        <v>44</v>
      </c>
      <c r="O158" s="77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153</v>
      </c>
      <c r="AT158" s="208" t="s">
        <v>148</v>
      </c>
      <c r="AU158" s="208" t="s">
        <v>89</v>
      </c>
      <c r="AY158" s="19" t="s">
        <v>145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9" t="s">
        <v>87</v>
      </c>
      <c r="BK158" s="209">
        <f>ROUND(I158*H158,2)</f>
        <v>0</v>
      </c>
      <c r="BL158" s="19" t="s">
        <v>153</v>
      </c>
      <c r="BM158" s="208" t="s">
        <v>872</v>
      </c>
    </row>
    <row r="159" s="13" customFormat="1">
      <c r="A159" s="13"/>
      <c r="B159" s="214"/>
      <c r="C159" s="13"/>
      <c r="D159" s="210" t="s">
        <v>157</v>
      </c>
      <c r="E159" s="215" t="s">
        <v>1</v>
      </c>
      <c r="F159" s="216" t="s">
        <v>873</v>
      </c>
      <c r="G159" s="13"/>
      <c r="H159" s="217">
        <v>372.11000000000001</v>
      </c>
      <c r="I159" s="218"/>
      <c r="J159" s="13"/>
      <c r="K159" s="13"/>
      <c r="L159" s="214"/>
      <c r="M159" s="219"/>
      <c r="N159" s="220"/>
      <c r="O159" s="220"/>
      <c r="P159" s="220"/>
      <c r="Q159" s="220"/>
      <c r="R159" s="220"/>
      <c r="S159" s="220"/>
      <c r="T159" s="22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5" t="s">
        <v>157</v>
      </c>
      <c r="AU159" s="215" t="s">
        <v>89</v>
      </c>
      <c r="AV159" s="13" t="s">
        <v>89</v>
      </c>
      <c r="AW159" s="13" t="s">
        <v>36</v>
      </c>
      <c r="AX159" s="13" t="s">
        <v>87</v>
      </c>
      <c r="AY159" s="215" t="s">
        <v>145</v>
      </c>
    </row>
    <row r="160" s="2" customFormat="1" ht="24.15" customHeight="1">
      <c r="A160" s="38"/>
      <c r="B160" s="196"/>
      <c r="C160" s="197" t="s">
        <v>212</v>
      </c>
      <c r="D160" s="197" t="s">
        <v>148</v>
      </c>
      <c r="E160" s="198" t="s">
        <v>347</v>
      </c>
      <c r="F160" s="199" t="s">
        <v>348</v>
      </c>
      <c r="G160" s="200" t="s">
        <v>349</v>
      </c>
      <c r="H160" s="201">
        <v>48.619999999999997</v>
      </c>
      <c r="I160" s="202"/>
      <c r="J160" s="203">
        <f>ROUND(I160*H160,2)</f>
        <v>0</v>
      </c>
      <c r="K160" s="199" t="s">
        <v>311</v>
      </c>
      <c r="L160" s="39"/>
      <c r="M160" s="204" t="s">
        <v>1</v>
      </c>
      <c r="N160" s="205" t="s">
        <v>44</v>
      </c>
      <c r="O160" s="77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8" t="s">
        <v>153</v>
      </c>
      <c r="AT160" s="208" t="s">
        <v>148</v>
      </c>
      <c r="AU160" s="208" t="s">
        <v>89</v>
      </c>
      <c r="AY160" s="19" t="s">
        <v>145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9" t="s">
        <v>87</v>
      </c>
      <c r="BK160" s="209">
        <f>ROUND(I160*H160,2)</f>
        <v>0</v>
      </c>
      <c r="BL160" s="19" t="s">
        <v>153</v>
      </c>
      <c r="BM160" s="208" t="s">
        <v>874</v>
      </c>
    </row>
    <row r="161" s="13" customFormat="1">
      <c r="A161" s="13"/>
      <c r="B161" s="214"/>
      <c r="C161" s="13"/>
      <c r="D161" s="210" t="s">
        <v>157</v>
      </c>
      <c r="E161" s="215" t="s">
        <v>1</v>
      </c>
      <c r="F161" s="216" t="s">
        <v>875</v>
      </c>
      <c r="G161" s="13"/>
      <c r="H161" s="217">
        <v>48.619999999999997</v>
      </c>
      <c r="I161" s="218"/>
      <c r="J161" s="13"/>
      <c r="K161" s="13"/>
      <c r="L161" s="214"/>
      <c r="M161" s="219"/>
      <c r="N161" s="220"/>
      <c r="O161" s="220"/>
      <c r="P161" s="220"/>
      <c r="Q161" s="220"/>
      <c r="R161" s="220"/>
      <c r="S161" s="220"/>
      <c r="T161" s="22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5" t="s">
        <v>157</v>
      </c>
      <c r="AU161" s="215" t="s">
        <v>89</v>
      </c>
      <c r="AV161" s="13" t="s">
        <v>89</v>
      </c>
      <c r="AW161" s="13" t="s">
        <v>36</v>
      </c>
      <c r="AX161" s="13" t="s">
        <v>87</v>
      </c>
      <c r="AY161" s="215" t="s">
        <v>145</v>
      </c>
    </row>
    <row r="162" s="2" customFormat="1" ht="14.4" customHeight="1">
      <c r="A162" s="38"/>
      <c r="B162" s="196"/>
      <c r="C162" s="197" t="s">
        <v>217</v>
      </c>
      <c r="D162" s="197" t="s">
        <v>148</v>
      </c>
      <c r="E162" s="198" t="s">
        <v>352</v>
      </c>
      <c r="F162" s="199" t="s">
        <v>353</v>
      </c>
      <c r="G162" s="200" t="s">
        <v>161</v>
      </c>
      <c r="H162" s="201">
        <v>78.072000000000003</v>
      </c>
      <c r="I162" s="202"/>
      <c r="J162" s="203">
        <f>ROUND(I162*H162,2)</f>
        <v>0</v>
      </c>
      <c r="K162" s="199" t="s">
        <v>311</v>
      </c>
      <c r="L162" s="39"/>
      <c r="M162" s="204" t="s">
        <v>1</v>
      </c>
      <c r="N162" s="205" t="s">
        <v>44</v>
      </c>
      <c r="O162" s="77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8" t="s">
        <v>153</v>
      </c>
      <c r="AT162" s="208" t="s">
        <v>148</v>
      </c>
      <c r="AU162" s="208" t="s">
        <v>89</v>
      </c>
      <c r="AY162" s="19" t="s">
        <v>145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9" t="s">
        <v>87</v>
      </c>
      <c r="BK162" s="209">
        <f>ROUND(I162*H162,2)</f>
        <v>0</v>
      </c>
      <c r="BL162" s="19" t="s">
        <v>153</v>
      </c>
      <c r="BM162" s="208" t="s">
        <v>876</v>
      </c>
    </row>
    <row r="163" s="13" customFormat="1">
      <c r="A163" s="13"/>
      <c r="B163" s="214"/>
      <c r="C163" s="13"/>
      <c r="D163" s="210" t="s">
        <v>157</v>
      </c>
      <c r="E163" s="215" t="s">
        <v>1</v>
      </c>
      <c r="F163" s="216" t="s">
        <v>858</v>
      </c>
      <c r="G163" s="13"/>
      <c r="H163" s="217">
        <v>40.860999999999997</v>
      </c>
      <c r="I163" s="218"/>
      <c r="J163" s="13"/>
      <c r="K163" s="13"/>
      <c r="L163" s="214"/>
      <c r="M163" s="219"/>
      <c r="N163" s="220"/>
      <c r="O163" s="220"/>
      <c r="P163" s="220"/>
      <c r="Q163" s="220"/>
      <c r="R163" s="220"/>
      <c r="S163" s="220"/>
      <c r="T163" s="22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5" t="s">
        <v>157</v>
      </c>
      <c r="AU163" s="215" t="s">
        <v>89</v>
      </c>
      <c r="AV163" s="13" t="s">
        <v>89</v>
      </c>
      <c r="AW163" s="13" t="s">
        <v>36</v>
      </c>
      <c r="AX163" s="13" t="s">
        <v>79</v>
      </c>
      <c r="AY163" s="215" t="s">
        <v>145</v>
      </c>
    </row>
    <row r="164" s="13" customFormat="1">
      <c r="A164" s="13"/>
      <c r="B164" s="214"/>
      <c r="C164" s="13"/>
      <c r="D164" s="210" t="s">
        <v>157</v>
      </c>
      <c r="E164" s="215" t="s">
        <v>1</v>
      </c>
      <c r="F164" s="216" t="s">
        <v>859</v>
      </c>
      <c r="G164" s="13"/>
      <c r="H164" s="217">
        <v>37.210999999999999</v>
      </c>
      <c r="I164" s="218"/>
      <c r="J164" s="13"/>
      <c r="K164" s="13"/>
      <c r="L164" s="214"/>
      <c r="M164" s="219"/>
      <c r="N164" s="220"/>
      <c r="O164" s="220"/>
      <c r="P164" s="220"/>
      <c r="Q164" s="220"/>
      <c r="R164" s="220"/>
      <c r="S164" s="220"/>
      <c r="T164" s="22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5" t="s">
        <v>157</v>
      </c>
      <c r="AU164" s="215" t="s">
        <v>89</v>
      </c>
      <c r="AV164" s="13" t="s">
        <v>89</v>
      </c>
      <c r="AW164" s="13" t="s">
        <v>36</v>
      </c>
      <c r="AX164" s="13" t="s">
        <v>79</v>
      </c>
      <c r="AY164" s="215" t="s">
        <v>145</v>
      </c>
    </row>
    <row r="165" s="15" customFormat="1">
      <c r="A165" s="15"/>
      <c r="B165" s="229"/>
      <c r="C165" s="15"/>
      <c r="D165" s="210" t="s">
        <v>157</v>
      </c>
      <c r="E165" s="230" t="s">
        <v>1</v>
      </c>
      <c r="F165" s="231" t="s">
        <v>171</v>
      </c>
      <c r="G165" s="15"/>
      <c r="H165" s="232">
        <v>78.072000000000003</v>
      </c>
      <c r="I165" s="233"/>
      <c r="J165" s="15"/>
      <c r="K165" s="15"/>
      <c r="L165" s="229"/>
      <c r="M165" s="234"/>
      <c r="N165" s="235"/>
      <c r="O165" s="235"/>
      <c r="P165" s="235"/>
      <c r="Q165" s="235"/>
      <c r="R165" s="235"/>
      <c r="S165" s="235"/>
      <c r="T165" s="23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30" t="s">
        <v>157</v>
      </c>
      <c r="AU165" s="230" t="s">
        <v>89</v>
      </c>
      <c r="AV165" s="15" t="s">
        <v>153</v>
      </c>
      <c r="AW165" s="15" t="s">
        <v>36</v>
      </c>
      <c r="AX165" s="15" t="s">
        <v>87</v>
      </c>
      <c r="AY165" s="230" t="s">
        <v>145</v>
      </c>
    </row>
    <row r="166" s="2" customFormat="1" ht="24.15" customHeight="1">
      <c r="A166" s="38"/>
      <c r="B166" s="196"/>
      <c r="C166" s="197" t="s">
        <v>221</v>
      </c>
      <c r="D166" s="197" t="s">
        <v>148</v>
      </c>
      <c r="E166" s="198" t="s">
        <v>356</v>
      </c>
      <c r="F166" s="199" t="s">
        <v>357</v>
      </c>
      <c r="G166" s="200" t="s">
        <v>161</v>
      </c>
      <c r="H166" s="201">
        <v>40.860999999999997</v>
      </c>
      <c r="I166" s="202"/>
      <c r="J166" s="203">
        <f>ROUND(I166*H166,2)</f>
        <v>0</v>
      </c>
      <c r="K166" s="199" t="s">
        <v>311</v>
      </c>
      <c r="L166" s="39"/>
      <c r="M166" s="204" t="s">
        <v>1</v>
      </c>
      <c r="N166" s="205" t="s">
        <v>44</v>
      </c>
      <c r="O166" s="77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153</v>
      </c>
      <c r="AT166" s="208" t="s">
        <v>148</v>
      </c>
      <c r="AU166" s="208" t="s">
        <v>89</v>
      </c>
      <c r="AY166" s="19" t="s">
        <v>145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9" t="s">
        <v>87</v>
      </c>
      <c r="BK166" s="209">
        <f>ROUND(I166*H166,2)</f>
        <v>0</v>
      </c>
      <c r="BL166" s="19" t="s">
        <v>153</v>
      </c>
      <c r="BM166" s="208" t="s">
        <v>877</v>
      </c>
    </row>
    <row r="167" s="13" customFormat="1">
      <c r="A167" s="13"/>
      <c r="B167" s="214"/>
      <c r="C167" s="13"/>
      <c r="D167" s="210" t="s">
        <v>157</v>
      </c>
      <c r="E167" s="215" t="s">
        <v>1</v>
      </c>
      <c r="F167" s="216" t="s">
        <v>861</v>
      </c>
      <c r="G167" s="13"/>
      <c r="H167" s="217">
        <v>109.89792</v>
      </c>
      <c r="I167" s="218"/>
      <c r="J167" s="13"/>
      <c r="K167" s="13"/>
      <c r="L167" s="214"/>
      <c r="M167" s="219"/>
      <c r="N167" s="220"/>
      <c r="O167" s="220"/>
      <c r="P167" s="220"/>
      <c r="Q167" s="220"/>
      <c r="R167" s="220"/>
      <c r="S167" s="220"/>
      <c r="T167" s="22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15" t="s">
        <v>157</v>
      </c>
      <c r="AU167" s="215" t="s">
        <v>89</v>
      </c>
      <c r="AV167" s="13" t="s">
        <v>89</v>
      </c>
      <c r="AW167" s="13" t="s">
        <v>36</v>
      </c>
      <c r="AX167" s="13" t="s">
        <v>79</v>
      </c>
      <c r="AY167" s="215" t="s">
        <v>145</v>
      </c>
    </row>
    <row r="168" s="13" customFormat="1">
      <c r="A168" s="13"/>
      <c r="B168" s="214"/>
      <c r="C168" s="13"/>
      <c r="D168" s="210" t="s">
        <v>157</v>
      </c>
      <c r="E168" s="215" t="s">
        <v>1</v>
      </c>
      <c r="F168" s="216" t="s">
        <v>878</v>
      </c>
      <c r="G168" s="13"/>
      <c r="H168" s="217">
        <v>-28.175000000000001</v>
      </c>
      <c r="I168" s="218"/>
      <c r="J168" s="13"/>
      <c r="K168" s="13"/>
      <c r="L168" s="214"/>
      <c r="M168" s="219"/>
      <c r="N168" s="220"/>
      <c r="O168" s="220"/>
      <c r="P168" s="220"/>
      <c r="Q168" s="220"/>
      <c r="R168" s="220"/>
      <c r="S168" s="220"/>
      <c r="T168" s="22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5" t="s">
        <v>157</v>
      </c>
      <c r="AU168" s="215" t="s">
        <v>89</v>
      </c>
      <c r="AV168" s="13" t="s">
        <v>89</v>
      </c>
      <c r="AW168" s="13" t="s">
        <v>36</v>
      </c>
      <c r="AX168" s="13" t="s">
        <v>79</v>
      </c>
      <c r="AY168" s="215" t="s">
        <v>145</v>
      </c>
    </row>
    <row r="169" s="16" customFormat="1">
      <c r="A169" s="16"/>
      <c r="B169" s="252"/>
      <c r="C169" s="16"/>
      <c r="D169" s="210" t="s">
        <v>157</v>
      </c>
      <c r="E169" s="253" t="s">
        <v>1</v>
      </c>
      <c r="F169" s="254" t="s">
        <v>409</v>
      </c>
      <c r="G169" s="16"/>
      <c r="H169" s="255">
        <v>81.722920000000002</v>
      </c>
      <c r="I169" s="256"/>
      <c r="J169" s="16"/>
      <c r="K169" s="16"/>
      <c r="L169" s="252"/>
      <c r="M169" s="257"/>
      <c r="N169" s="258"/>
      <c r="O169" s="258"/>
      <c r="P169" s="258"/>
      <c r="Q169" s="258"/>
      <c r="R169" s="258"/>
      <c r="S169" s="258"/>
      <c r="T169" s="259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53" t="s">
        <v>157</v>
      </c>
      <c r="AU169" s="253" t="s">
        <v>89</v>
      </c>
      <c r="AV169" s="16" t="s">
        <v>172</v>
      </c>
      <c r="AW169" s="16" t="s">
        <v>36</v>
      </c>
      <c r="AX169" s="16" t="s">
        <v>79</v>
      </c>
      <c r="AY169" s="253" t="s">
        <v>145</v>
      </c>
    </row>
    <row r="170" s="13" customFormat="1">
      <c r="A170" s="13"/>
      <c r="B170" s="214"/>
      <c r="C170" s="13"/>
      <c r="D170" s="210" t="s">
        <v>157</v>
      </c>
      <c r="E170" s="215" t="s">
        <v>1</v>
      </c>
      <c r="F170" s="216" t="s">
        <v>879</v>
      </c>
      <c r="G170" s="13"/>
      <c r="H170" s="217">
        <v>-40.861499999999999</v>
      </c>
      <c r="I170" s="218"/>
      <c r="J170" s="13"/>
      <c r="K170" s="13"/>
      <c r="L170" s="214"/>
      <c r="M170" s="219"/>
      <c r="N170" s="220"/>
      <c r="O170" s="220"/>
      <c r="P170" s="220"/>
      <c r="Q170" s="220"/>
      <c r="R170" s="220"/>
      <c r="S170" s="220"/>
      <c r="T170" s="22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5" t="s">
        <v>157</v>
      </c>
      <c r="AU170" s="215" t="s">
        <v>89</v>
      </c>
      <c r="AV170" s="13" t="s">
        <v>89</v>
      </c>
      <c r="AW170" s="13" t="s">
        <v>36</v>
      </c>
      <c r="AX170" s="13" t="s">
        <v>79</v>
      </c>
      <c r="AY170" s="215" t="s">
        <v>145</v>
      </c>
    </row>
    <row r="171" s="15" customFormat="1">
      <c r="A171" s="15"/>
      <c r="B171" s="229"/>
      <c r="C171" s="15"/>
      <c r="D171" s="210" t="s">
        <v>157</v>
      </c>
      <c r="E171" s="230" t="s">
        <v>1</v>
      </c>
      <c r="F171" s="231" t="s">
        <v>171</v>
      </c>
      <c r="G171" s="15"/>
      <c r="H171" s="232">
        <v>40.861420000000003</v>
      </c>
      <c r="I171" s="233"/>
      <c r="J171" s="15"/>
      <c r="K171" s="15"/>
      <c r="L171" s="229"/>
      <c r="M171" s="234"/>
      <c r="N171" s="235"/>
      <c r="O171" s="235"/>
      <c r="P171" s="235"/>
      <c r="Q171" s="235"/>
      <c r="R171" s="235"/>
      <c r="S171" s="235"/>
      <c r="T171" s="23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30" t="s">
        <v>157</v>
      </c>
      <c r="AU171" s="230" t="s">
        <v>89</v>
      </c>
      <c r="AV171" s="15" t="s">
        <v>153</v>
      </c>
      <c r="AW171" s="15" t="s">
        <v>36</v>
      </c>
      <c r="AX171" s="15" t="s">
        <v>87</v>
      </c>
      <c r="AY171" s="230" t="s">
        <v>145</v>
      </c>
    </row>
    <row r="172" s="12" customFormat="1" ht="22.8" customHeight="1">
      <c r="A172" s="12"/>
      <c r="B172" s="183"/>
      <c r="C172" s="12"/>
      <c r="D172" s="184" t="s">
        <v>78</v>
      </c>
      <c r="E172" s="194" t="s">
        <v>89</v>
      </c>
      <c r="F172" s="194" t="s">
        <v>360</v>
      </c>
      <c r="G172" s="12"/>
      <c r="H172" s="12"/>
      <c r="I172" s="186"/>
      <c r="J172" s="195">
        <f>BK172</f>
        <v>0</v>
      </c>
      <c r="K172" s="12"/>
      <c r="L172" s="183"/>
      <c r="M172" s="188"/>
      <c r="N172" s="189"/>
      <c r="O172" s="189"/>
      <c r="P172" s="190">
        <f>SUM(P173:P186)</f>
        <v>0</v>
      </c>
      <c r="Q172" s="189"/>
      <c r="R172" s="190">
        <f>SUM(R173:R186)</f>
        <v>11.18139684</v>
      </c>
      <c r="S172" s="189"/>
      <c r="T172" s="191">
        <f>SUM(T173:T186)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84" t="s">
        <v>87</v>
      </c>
      <c r="AT172" s="192" t="s">
        <v>78</v>
      </c>
      <c r="AU172" s="192" t="s">
        <v>87</v>
      </c>
      <c r="AY172" s="184" t="s">
        <v>145</v>
      </c>
      <c r="BK172" s="193">
        <f>SUM(BK173:BK186)</f>
        <v>0</v>
      </c>
    </row>
    <row r="173" s="2" customFormat="1" ht="24.15" customHeight="1">
      <c r="A173" s="38"/>
      <c r="B173" s="196"/>
      <c r="C173" s="197" t="s">
        <v>225</v>
      </c>
      <c r="D173" s="197" t="s">
        <v>148</v>
      </c>
      <c r="E173" s="198" t="s">
        <v>535</v>
      </c>
      <c r="F173" s="199" t="s">
        <v>536</v>
      </c>
      <c r="G173" s="200" t="s">
        <v>511</v>
      </c>
      <c r="H173" s="201">
        <v>30</v>
      </c>
      <c r="I173" s="202"/>
      <c r="J173" s="203">
        <f>ROUND(I173*H173,2)</f>
        <v>0</v>
      </c>
      <c r="K173" s="199" t="s">
        <v>311</v>
      </c>
      <c r="L173" s="39"/>
      <c r="M173" s="204" t="s">
        <v>1</v>
      </c>
      <c r="N173" s="205" t="s">
        <v>44</v>
      </c>
      <c r="O173" s="77"/>
      <c r="P173" s="206">
        <f>O173*H173</f>
        <v>0</v>
      </c>
      <c r="Q173" s="206">
        <v>3.0000000000000001E-05</v>
      </c>
      <c r="R173" s="206">
        <f>Q173*H173</f>
        <v>0.00089999999999999998</v>
      </c>
      <c r="S173" s="206">
        <v>0</v>
      </c>
      <c r="T173" s="20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8" t="s">
        <v>153</v>
      </c>
      <c r="AT173" s="208" t="s">
        <v>148</v>
      </c>
      <c r="AU173" s="208" t="s">
        <v>89</v>
      </c>
      <c r="AY173" s="19" t="s">
        <v>145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9" t="s">
        <v>87</v>
      </c>
      <c r="BK173" s="209">
        <f>ROUND(I173*H173,2)</f>
        <v>0</v>
      </c>
      <c r="BL173" s="19" t="s">
        <v>153</v>
      </c>
      <c r="BM173" s="208" t="s">
        <v>880</v>
      </c>
    </row>
    <row r="174" s="13" customFormat="1">
      <c r="A174" s="13"/>
      <c r="B174" s="214"/>
      <c r="C174" s="13"/>
      <c r="D174" s="210" t="s">
        <v>157</v>
      </c>
      <c r="E174" s="215" t="s">
        <v>1</v>
      </c>
      <c r="F174" s="216" t="s">
        <v>881</v>
      </c>
      <c r="G174" s="13"/>
      <c r="H174" s="217">
        <v>30</v>
      </c>
      <c r="I174" s="218"/>
      <c r="J174" s="13"/>
      <c r="K174" s="13"/>
      <c r="L174" s="214"/>
      <c r="M174" s="219"/>
      <c r="N174" s="220"/>
      <c r="O174" s="220"/>
      <c r="P174" s="220"/>
      <c r="Q174" s="220"/>
      <c r="R174" s="220"/>
      <c r="S174" s="220"/>
      <c r="T174" s="22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15" t="s">
        <v>157</v>
      </c>
      <c r="AU174" s="215" t="s">
        <v>89</v>
      </c>
      <c r="AV174" s="13" t="s">
        <v>89</v>
      </c>
      <c r="AW174" s="13" t="s">
        <v>36</v>
      </c>
      <c r="AX174" s="13" t="s">
        <v>87</v>
      </c>
      <c r="AY174" s="215" t="s">
        <v>145</v>
      </c>
    </row>
    <row r="175" s="2" customFormat="1" ht="24.15" customHeight="1">
      <c r="A175" s="38"/>
      <c r="B175" s="196"/>
      <c r="C175" s="197" t="s">
        <v>8</v>
      </c>
      <c r="D175" s="197" t="s">
        <v>148</v>
      </c>
      <c r="E175" s="198" t="s">
        <v>539</v>
      </c>
      <c r="F175" s="199" t="s">
        <v>540</v>
      </c>
      <c r="G175" s="200" t="s">
        <v>511</v>
      </c>
      <c r="H175" s="201">
        <v>17.5</v>
      </c>
      <c r="I175" s="202"/>
      <c r="J175" s="203">
        <f>ROUND(I175*H175,2)</f>
        <v>0</v>
      </c>
      <c r="K175" s="199" t="s">
        <v>311</v>
      </c>
      <c r="L175" s="39"/>
      <c r="M175" s="204" t="s">
        <v>1</v>
      </c>
      <c r="N175" s="205" t="s">
        <v>44</v>
      </c>
      <c r="O175" s="77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8" t="s">
        <v>153</v>
      </c>
      <c r="AT175" s="208" t="s">
        <v>148</v>
      </c>
      <c r="AU175" s="208" t="s">
        <v>89</v>
      </c>
      <c r="AY175" s="19" t="s">
        <v>145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9" t="s">
        <v>87</v>
      </c>
      <c r="BK175" s="209">
        <f>ROUND(I175*H175,2)</f>
        <v>0</v>
      </c>
      <c r="BL175" s="19" t="s">
        <v>153</v>
      </c>
      <c r="BM175" s="208" t="s">
        <v>882</v>
      </c>
    </row>
    <row r="176" s="13" customFormat="1">
      <c r="A176" s="13"/>
      <c r="B176" s="214"/>
      <c r="C176" s="13"/>
      <c r="D176" s="210" t="s">
        <v>157</v>
      </c>
      <c r="E176" s="215" t="s">
        <v>1</v>
      </c>
      <c r="F176" s="216" t="s">
        <v>883</v>
      </c>
      <c r="G176" s="13"/>
      <c r="H176" s="217">
        <v>17.5</v>
      </c>
      <c r="I176" s="218"/>
      <c r="J176" s="13"/>
      <c r="K176" s="13"/>
      <c r="L176" s="214"/>
      <c r="M176" s="219"/>
      <c r="N176" s="220"/>
      <c r="O176" s="220"/>
      <c r="P176" s="220"/>
      <c r="Q176" s="220"/>
      <c r="R176" s="220"/>
      <c r="S176" s="220"/>
      <c r="T176" s="22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5" t="s">
        <v>157</v>
      </c>
      <c r="AU176" s="215" t="s">
        <v>89</v>
      </c>
      <c r="AV176" s="13" t="s">
        <v>89</v>
      </c>
      <c r="AW176" s="13" t="s">
        <v>36</v>
      </c>
      <c r="AX176" s="13" t="s">
        <v>87</v>
      </c>
      <c r="AY176" s="215" t="s">
        <v>145</v>
      </c>
    </row>
    <row r="177" s="2" customFormat="1" ht="14.4" customHeight="1">
      <c r="A177" s="38"/>
      <c r="B177" s="196"/>
      <c r="C177" s="237" t="s">
        <v>236</v>
      </c>
      <c r="D177" s="237" t="s">
        <v>176</v>
      </c>
      <c r="E177" s="238" t="s">
        <v>543</v>
      </c>
      <c r="F177" s="239" t="s">
        <v>544</v>
      </c>
      <c r="G177" s="240" t="s">
        <v>161</v>
      </c>
      <c r="H177" s="241">
        <v>1.75</v>
      </c>
      <c r="I177" s="242"/>
      <c r="J177" s="243">
        <f>ROUND(I177*H177,2)</f>
        <v>0</v>
      </c>
      <c r="K177" s="239" t="s">
        <v>311</v>
      </c>
      <c r="L177" s="244"/>
      <c r="M177" s="245" t="s">
        <v>1</v>
      </c>
      <c r="N177" s="246" t="s">
        <v>44</v>
      </c>
      <c r="O177" s="77"/>
      <c r="P177" s="206">
        <f>O177*H177</f>
        <v>0</v>
      </c>
      <c r="Q177" s="206">
        <v>2.4289999999999998</v>
      </c>
      <c r="R177" s="206">
        <f>Q177*H177</f>
        <v>4.25075</v>
      </c>
      <c r="S177" s="206">
        <v>0</v>
      </c>
      <c r="T177" s="20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8" t="s">
        <v>180</v>
      </c>
      <c r="AT177" s="208" t="s">
        <v>176</v>
      </c>
      <c r="AU177" s="208" t="s">
        <v>89</v>
      </c>
      <c r="AY177" s="19" t="s">
        <v>145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9" t="s">
        <v>87</v>
      </c>
      <c r="BK177" s="209">
        <f>ROUND(I177*H177,2)</f>
        <v>0</v>
      </c>
      <c r="BL177" s="19" t="s">
        <v>153</v>
      </c>
      <c r="BM177" s="208" t="s">
        <v>884</v>
      </c>
    </row>
    <row r="178" s="13" customFormat="1">
      <c r="A178" s="13"/>
      <c r="B178" s="214"/>
      <c r="C178" s="13"/>
      <c r="D178" s="210" t="s">
        <v>157</v>
      </c>
      <c r="E178" s="215" t="s">
        <v>1</v>
      </c>
      <c r="F178" s="216" t="s">
        <v>885</v>
      </c>
      <c r="G178" s="13"/>
      <c r="H178" s="217">
        <v>1.75</v>
      </c>
      <c r="I178" s="218"/>
      <c r="J178" s="13"/>
      <c r="K178" s="13"/>
      <c r="L178" s="214"/>
      <c r="M178" s="219"/>
      <c r="N178" s="220"/>
      <c r="O178" s="220"/>
      <c r="P178" s="220"/>
      <c r="Q178" s="220"/>
      <c r="R178" s="220"/>
      <c r="S178" s="220"/>
      <c r="T178" s="22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15" t="s">
        <v>157</v>
      </c>
      <c r="AU178" s="215" t="s">
        <v>89</v>
      </c>
      <c r="AV178" s="13" t="s">
        <v>89</v>
      </c>
      <c r="AW178" s="13" t="s">
        <v>36</v>
      </c>
      <c r="AX178" s="13" t="s">
        <v>87</v>
      </c>
      <c r="AY178" s="215" t="s">
        <v>145</v>
      </c>
    </row>
    <row r="179" s="2" customFormat="1" ht="14.4" customHeight="1">
      <c r="A179" s="38"/>
      <c r="B179" s="196"/>
      <c r="C179" s="197" t="s">
        <v>241</v>
      </c>
      <c r="D179" s="197" t="s">
        <v>148</v>
      </c>
      <c r="E179" s="198" t="s">
        <v>361</v>
      </c>
      <c r="F179" s="199" t="s">
        <v>362</v>
      </c>
      <c r="G179" s="200" t="s">
        <v>161</v>
      </c>
      <c r="H179" s="201">
        <v>2.6819999999999999</v>
      </c>
      <c r="I179" s="202"/>
      <c r="J179" s="203">
        <f>ROUND(I179*H179,2)</f>
        <v>0</v>
      </c>
      <c r="K179" s="199" t="s">
        <v>311</v>
      </c>
      <c r="L179" s="39"/>
      <c r="M179" s="204" t="s">
        <v>1</v>
      </c>
      <c r="N179" s="205" t="s">
        <v>44</v>
      </c>
      <c r="O179" s="77"/>
      <c r="P179" s="206">
        <f>O179*H179</f>
        <v>0</v>
      </c>
      <c r="Q179" s="206">
        <v>2.5262500000000001</v>
      </c>
      <c r="R179" s="206">
        <f>Q179*H179</f>
        <v>6.7754025000000002</v>
      </c>
      <c r="S179" s="206">
        <v>0</v>
      </c>
      <c r="T179" s="20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8" t="s">
        <v>153</v>
      </c>
      <c r="AT179" s="208" t="s">
        <v>148</v>
      </c>
      <c r="AU179" s="208" t="s">
        <v>89</v>
      </c>
      <c r="AY179" s="19" t="s">
        <v>145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9" t="s">
        <v>87</v>
      </c>
      <c r="BK179" s="209">
        <f>ROUND(I179*H179,2)</f>
        <v>0</v>
      </c>
      <c r="BL179" s="19" t="s">
        <v>153</v>
      </c>
      <c r="BM179" s="208" t="s">
        <v>886</v>
      </c>
    </row>
    <row r="180" s="13" customFormat="1">
      <c r="A180" s="13"/>
      <c r="B180" s="214"/>
      <c r="C180" s="13"/>
      <c r="D180" s="210" t="s">
        <v>157</v>
      </c>
      <c r="E180" s="215" t="s">
        <v>1</v>
      </c>
      <c r="F180" s="216" t="s">
        <v>887</v>
      </c>
      <c r="G180" s="13"/>
      <c r="H180" s="217">
        <v>2.6819999999999999</v>
      </c>
      <c r="I180" s="218"/>
      <c r="J180" s="13"/>
      <c r="K180" s="13"/>
      <c r="L180" s="214"/>
      <c r="M180" s="219"/>
      <c r="N180" s="220"/>
      <c r="O180" s="220"/>
      <c r="P180" s="220"/>
      <c r="Q180" s="220"/>
      <c r="R180" s="220"/>
      <c r="S180" s="220"/>
      <c r="T180" s="22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15" t="s">
        <v>157</v>
      </c>
      <c r="AU180" s="215" t="s">
        <v>89</v>
      </c>
      <c r="AV180" s="13" t="s">
        <v>89</v>
      </c>
      <c r="AW180" s="13" t="s">
        <v>36</v>
      </c>
      <c r="AX180" s="13" t="s">
        <v>87</v>
      </c>
      <c r="AY180" s="215" t="s">
        <v>145</v>
      </c>
    </row>
    <row r="181" s="2" customFormat="1" ht="14.4" customHeight="1">
      <c r="A181" s="38"/>
      <c r="B181" s="196"/>
      <c r="C181" s="197" t="s">
        <v>247</v>
      </c>
      <c r="D181" s="197" t="s">
        <v>148</v>
      </c>
      <c r="E181" s="198" t="s">
        <v>366</v>
      </c>
      <c r="F181" s="199" t="s">
        <v>367</v>
      </c>
      <c r="G181" s="200" t="s">
        <v>349</v>
      </c>
      <c r="H181" s="201">
        <v>3.3250000000000002</v>
      </c>
      <c r="I181" s="202"/>
      <c r="J181" s="203">
        <f>ROUND(I181*H181,2)</f>
        <v>0</v>
      </c>
      <c r="K181" s="199" t="s">
        <v>311</v>
      </c>
      <c r="L181" s="39"/>
      <c r="M181" s="204" t="s">
        <v>1</v>
      </c>
      <c r="N181" s="205" t="s">
        <v>44</v>
      </c>
      <c r="O181" s="77"/>
      <c r="P181" s="206">
        <f>O181*H181</f>
        <v>0</v>
      </c>
      <c r="Q181" s="206">
        <v>0.0014400000000000001</v>
      </c>
      <c r="R181" s="206">
        <f>Q181*H181</f>
        <v>0.0047880000000000006</v>
      </c>
      <c r="S181" s="206">
        <v>0</v>
      </c>
      <c r="T181" s="20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8" t="s">
        <v>153</v>
      </c>
      <c r="AT181" s="208" t="s">
        <v>148</v>
      </c>
      <c r="AU181" s="208" t="s">
        <v>89</v>
      </c>
      <c r="AY181" s="19" t="s">
        <v>145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9" t="s">
        <v>87</v>
      </c>
      <c r="BK181" s="209">
        <f>ROUND(I181*H181,2)</f>
        <v>0</v>
      </c>
      <c r="BL181" s="19" t="s">
        <v>153</v>
      </c>
      <c r="BM181" s="208" t="s">
        <v>888</v>
      </c>
    </row>
    <row r="182" s="13" customFormat="1">
      <c r="A182" s="13"/>
      <c r="B182" s="214"/>
      <c r="C182" s="13"/>
      <c r="D182" s="210" t="s">
        <v>157</v>
      </c>
      <c r="E182" s="215" t="s">
        <v>1</v>
      </c>
      <c r="F182" s="216" t="s">
        <v>889</v>
      </c>
      <c r="G182" s="13"/>
      <c r="H182" s="217">
        <v>3.3250000000000002</v>
      </c>
      <c r="I182" s="218"/>
      <c r="J182" s="13"/>
      <c r="K182" s="13"/>
      <c r="L182" s="214"/>
      <c r="M182" s="219"/>
      <c r="N182" s="220"/>
      <c r="O182" s="220"/>
      <c r="P182" s="220"/>
      <c r="Q182" s="220"/>
      <c r="R182" s="220"/>
      <c r="S182" s="220"/>
      <c r="T182" s="22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15" t="s">
        <v>157</v>
      </c>
      <c r="AU182" s="215" t="s">
        <v>89</v>
      </c>
      <c r="AV182" s="13" t="s">
        <v>89</v>
      </c>
      <c r="AW182" s="13" t="s">
        <v>36</v>
      </c>
      <c r="AX182" s="13" t="s">
        <v>87</v>
      </c>
      <c r="AY182" s="215" t="s">
        <v>145</v>
      </c>
    </row>
    <row r="183" s="2" customFormat="1" ht="14.4" customHeight="1">
      <c r="A183" s="38"/>
      <c r="B183" s="196"/>
      <c r="C183" s="197" t="s">
        <v>255</v>
      </c>
      <c r="D183" s="197" t="s">
        <v>148</v>
      </c>
      <c r="E183" s="198" t="s">
        <v>370</v>
      </c>
      <c r="F183" s="199" t="s">
        <v>371</v>
      </c>
      <c r="G183" s="200" t="s">
        <v>349</v>
      </c>
      <c r="H183" s="201">
        <v>3.3250000000000002</v>
      </c>
      <c r="I183" s="202"/>
      <c r="J183" s="203">
        <f>ROUND(I183*H183,2)</f>
        <v>0</v>
      </c>
      <c r="K183" s="199" t="s">
        <v>311</v>
      </c>
      <c r="L183" s="39"/>
      <c r="M183" s="204" t="s">
        <v>1</v>
      </c>
      <c r="N183" s="205" t="s">
        <v>44</v>
      </c>
      <c r="O183" s="77"/>
      <c r="P183" s="206">
        <f>O183*H183</f>
        <v>0</v>
      </c>
      <c r="Q183" s="206">
        <v>4.0000000000000003E-05</v>
      </c>
      <c r="R183" s="206">
        <f>Q183*H183</f>
        <v>0.00013300000000000001</v>
      </c>
      <c r="S183" s="206">
        <v>0</v>
      </c>
      <c r="T183" s="20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8" t="s">
        <v>153</v>
      </c>
      <c r="AT183" s="208" t="s">
        <v>148</v>
      </c>
      <c r="AU183" s="208" t="s">
        <v>89</v>
      </c>
      <c r="AY183" s="19" t="s">
        <v>145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9" t="s">
        <v>87</v>
      </c>
      <c r="BK183" s="209">
        <f>ROUND(I183*H183,2)</f>
        <v>0</v>
      </c>
      <c r="BL183" s="19" t="s">
        <v>153</v>
      </c>
      <c r="BM183" s="208" t="s">
        <v>890</v>
      </c>
    </row>
    <row r="184" s="13" customFormat="1">
      <c r="A184" s="13"/>
      <c r="B184" s="214"/>
      <c r="C184" s="13"/>
      <c r="D184" s="210" t="s">
        <v>157</v>
      </c>
      <c r="E184" s="215" t="s">
        <v>1</v>
      </c>
      <c r="F184" s="216" t="s">
        <v>889</v>
      </c>
      <c r="G184" s="13"/>
      <c r="H184" s="217">
        <v>3.3250000000000002</v>
      </c>
      <c r="I184" s="218"/>
      <c r="J184" s="13"/>
      <c r="K184" s="13"/>
      <c r="L184" s="214"/>
      <c r="M184" s="219"/>
      <c r="N184" s="220"/>
      <c r="O184" s="220"/>
      <c r="P184" s="220"/>
      <c r="Q184" s="220"/>
      <c r="R184" s="220"/>
      <c r="S184" s="220"/>
      <c r="T184" s="22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5" t="s">
        <v>157</v>
      </c>
      <c r="AU184" s="215" t="s">
        <v>89</v>
      </c>
      <c r="AV184" s="13" t="s">
        <v>89</v>
      </c>
      <c r="AW184" s="13" t="s">
        <v>36</v>
      </c>
      <c r="AX184" s="13" t="s">
        <v>87</v>
      </c>
      <c r="AY184" s="215" t="s">
        <v>145</v>
      </c>
    </row>
    <row r="185" s="2" customFormat="1" ht="24.15" customHeight="1">
      <c r="A185" s="38"/>
      <c r="B185" s="196"/>
      <c r="C185" s="197" t="s">
        <v>260</v>
      </c>
      <c r="D185" s="197" t="s">
        <v>148</v>
      </c>
      <c r="E185" s="198" t="s">
        <v>374</v>
      </c>
      <c r="F185" s="199" t="s">
        <v>375</v>
      </c>
      <c r="G185" s="200" t="s">
        <v>179</v>
      </c>
      <c r="H185" s="201">
        <v>0.14099999999999999</v>
      </c>
      <c r="I185" s="202"/>
      <c r="J185" s="203">
        <f>ROUND(I185*H185,2)</f>
        <v>0</v>
      </c>
      <c r="K185" s="199" t="s">
        <v>311</v>
      </c>
      <c r="L185" s="39"/>
      <c r="M185" s="204" t="s">
        <v>1</v>
      </c>
      <c r="N185" s="205" t="s">
        <v>44</v>
      </c>
      <c r="O185" s="77"/>
      <c r="P185" s="206">
        <f>O185*H185</f>
        <v>0</v>
      </c>
      <c r="Q185" s="206">
        <v>1.0597399999999999</v>
      </c>
      <c r="R185" s="206">
        <f>Q185*H185</f>
        <v>0.14942333999999996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153</v>
      </c>
      <c r="AT185" s="208" t="s">
        <v>148</v>
      </c>
      <c r="AU185" s="208" t="s">
        <v>89</v>
      </c>
      <c r="AY185" s="19" t="s">
        <v>145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9" t="s">
        <v>87</v>
      </c>
      <c r="BK185" s="209">
        <f>ROUND(I185*H185,2)</f>
        <v>0</v>
      </c>
      <c r="BL185" s="19" t="s">
        <v>153</v>
      </c>
      <c r="BM185" s="208" t="s">
        <v>891</v>
      </c>
    </row>
    <row r="186" s="13" customFormat="1">
      <c r="A186" s="13"/>
      <c r="B186" s="214"/>
      <c r="C186" s="13"/>
      <c r="D186" s="210" t="s">
        <v>157</v>
      </c>
      <c r="E186" s="215" t="s">
        <v>1</v>
      </c>
      <c r="F186" s="216" t="s">
        <v>892</v>
      </c>
      <c r="G186" s="13"/>
      <c r="H186" s="217">
        <v>0.141015</v>
      </c>
      <c r="I186" s="218"/>
      <c r="J186" s="13"/>
      <c r="K186" s="13"/>
      <c r="L186" s="214"/>
      <c r="M186" s="219"/>
      <c r="N186" s="220"/>
      <c r="O186" s="220"/>
      <c r="P186" s="220"/>
      <c r="Q186" s="220"/>
      <c r="R186" s="220"/>
      <c r="S186" s="220"/>
      <c r="T186" s="22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5" t="s">
        <v>157</v>
      </c>
      <c r="AU186" s="215" t="s">
        <v>89</v>
      </c>
      <c r="AV186" s="13" t="s">
        <v>89</v>
      </c>
      <c r="AW186" s="13" t="s">
        <v>36</v>
      </c>
      <c r="AX186" s="13" t="s">
        <v>87</v>
      </c>
      <c r="AY186" s="215" t="s">
        <v>145</v>
      </c>
    </row>
    <row r="187" s="12" customFormat="1" ht="22.8" customHeight="1">
      <c r="A187" s="12"/>
      <c r="B187" s="183"/>
      <c r="C187" s="12"/>
      <c r="D187" s="184" t="s">
        <v>78</v>
      </c>
      <c r="E187" s="194" t="s">
        <v>172</v>
      </c>
      <c r="F187" s="194" t="s">
        <v>378</v>
      </c>
      <c r="G187" s="12"/>
      <c r="H187" s="12"/>
      <c r="I187" s="186"/>
      <c r="J187" s="195">
        <f>BK187</f>
        <v>0</v>
      </c>
      <c r="K187" s="12"/>
      <c r="L187" s="183"/>
      <c r="M187" s="188"/>
      <c r="N187" s="189"/>
      <c r="O187" s="189"/>
      <c r="P187" s="190">
        <f>SUM(P188:P216)</f>
        <v>0</v>
      </c>
      <c r="Q187" s="189"/>
      <c r="R187" s="190">
        <f>SUM(R188:R216)</f>
        <v>39.386738400000006</v>
      </c>
      <c r="S187" s="189"/>
      <c r="T187" s="191">
        <f>SUM(T188:T216)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84" t="s">
        <v>87</v>
      </c>
      <c r="AT187" s="192" t="s">
        <v>78</v>
      </c>
      <c r="AU187" s="192" t="s">
        <v>87</v>
      </c>
      <c r="AY187" s="184" t="s">
        <v>145</v>
      </c>
      <c r="BK187" s="193">
        <f>SUM(BK188:BK216)</f>
        <v>0</v>
      </c>
    </row>
    <row r="188" s="2" customFormat="1" ht="24.15" customHeight="1">
      <c r="A188" s="38"/>
      <c r="B188" s="196"/>
      <c r="C188" s="197" t="s">
        <v>7</v>
      </c>
      <c r="D188" s="197" t="s">
        <v>148</v>
      </c>
      <c r="E188" s="198" t="s">
        <v>558</v>
      </c>
      <c r="F188" s="199" t="s">
        <v>559</v>
      </c>
      <c r="G188" s="200" t="s">
        <v>161</v>
      </c>
      <c r="H188" s="201">
        <v>7.2220000000000004</v>
      </c>
      <c r="I188" s="202"/>
      <c r="J188" s="203">
        <f>ROUND(I188*H188,2)</f>
        <v>0</v>
      </c>
      <c r="K188" s="199" t="s">
        <v>311</v>
      </c>
      <c r="L188" s="39"/>
      <c r="M188" s="204" t="s">
        <v>1</v>
      </c>
      <c r="N188" s="205" t="s">
        <v>44</v>
      </c>
      <c r="O188" s="77"/>
      <c r="P188" s="206">
        <f>O188*H188</f>
        <v>0</v>
      </c>
      <c r="Q188" s="206">
        <v>0.080149999999999999</v>
      </c>
      <c r="R188" s="206">
        <f>Q188*H188</f>
        <v>0.57884330000000006</v>
      </c>
      <c r="S188" s="206">
        <v>0</v>
      </c>
      <c r="T188" s="20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153</v>
      </c>
      <c r="AT188" s="208" t="s">
        <v>148</v>
      </c>
      <c r="AU188" s="208" t="s">
        <v>89</v>
      </c>
      <c r="AY188" s="19" t="s">
        <v>145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9" t="s">
        <v>87</v>
      </c>
      <c r="BK188" s="209">
        <f>ROUND(I188*H188,2)</f>
        <v>0</v>
      </c>
      <c r="BL188" s="19" t="s">
        <v>153</v>
      </c>
      <c r="BM188" s="208" t="s">
        <v>893</v>
      </c>
    </row>
    <row r="189" s="13" customFormat="1">
      <c r="A189" s="13"/>
      <c r="B189" s="214"/>
      <c r="C189" s="13"/>
      <c r="D189" s="210" t="s">
        <v>157</v>
      </c>
      <c r="E189" s="215" t="s">
        <v>1</v>
      </c>
      <c r="F189" s="216" t="s">
        <v>894</v>
      </c>
      <c r="G189" s="13"/>
      <c r="H189" s="217">
        <v>4.6799999999999997</v>
      </c>
      <c r="I189" s="218"/>
      <c r="J189" s="13"/>
      <c r="K189" s="13"/>
      <c r="L189" s="214"/>
      <c r="M189" s="219"/>
      <c r="N189" s="220"/>
      <c r="O189" s="220"/>
      <c r="P189" s="220"/>
      <c r="Q189" s="220"/>
      <c r="R189" s="220"/>
      <c r="S189" s="220"/>
      <c r="T189" s="22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15" t="s">
        <v>157</v>
      </c>
      <c r="AU189" s="215" t="s">
        <v>89</v>
      </c>
      <c r="AV189" s="13" t="s">
        <v>89</v>
      </c>
      <c r="AW189" s="13" t="s">
        <v>36</v>
      </c>
      <c r="AX189" s="13" t="s">
        <v>79</v>
      </c>
      <c r="AY189" s="215" t="s">
        <v>145</v>
      </c>
    </row>
    <row r="190" s="13" customFormat="1">
      <c r="A190" s="13"/>
      <c r="B190" s="214"/>
      <c r="C190" s="13"/>
      <c r="D190" s="210" t="s">
        <v>157</v>
      </c>
      <c r="E190" s="215" t="s">
        <v>1</v>
      </c>
      <c r="F190" s="216" t="s">
        <v>895</v>
      </c>
      <c r="G190" s="13"/>
      <c r="H190" s="217">
        <v>2.5419999999999998</v>
      </c>
      <c r="I190" s="218"/>
      <c r="J190" s="13"/>
      <c r="K190" s="13"/>
      <c r="L190" s="214"/>
      <c r="M190" s="219"/>
      <c r="N190" s="220"/>
      <c r="O190" s="220"/>
      <c r="P190" s="220"/>
      <c r="Q190" s="220"/>
      <c r="R190" s="220"/>
      <c r="S190" s="220"/>
      <c r="T190" s="22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157</v>
      </c>
      <c r="AU190" s="215" t="s">
        <v>89</v>
      </c>
      <c r="AV190" s="13" t="s">
        <v>89</v>
      </c>
      <c r="AW190" s="13" t="s">
        <v>36</v>
      </c>
      <c r="AX190" s="13" t="s">
        <v>79</v>
      </c>
      <c r="AY190" s="215" t="s">
        <v>145</v>
      </c>
    </row>
    <row r="191" s="15" customFormat="1">
      <c r="A191" s="15"/>
      <c r="B191" s="229"/>
      <c r="C191" s="15"/>
      <c r="D191" s="210" t="s">
        <v>157</v>
      </c>
      <c r="E191" s="230" t="s">
        <v>1</v>
      </c>
      <c r="F191" s="231" t="s">
        <v>171</v>
      </c>
      <c r="G191" s="15"/>
      <c r="H191" s="232">
        <v>7.2220000000000004</v>
      </c>
      <c r="I191" s="233"/>
      <c r="J191" s="15"/>
      <c r="K191" s="15"/>
      <c r="L191" s="229"/>
      <c r="M191" s="234"/>
      <c r="N191" s="235"/>
      <c r="O191" s="235"/>
      <c r="P191" s="235"/>
      <c r="Q191" s="235"/>
      <c r="R191" s="235"/>
      <c r="S191" s="235"/>
      <c r="T191" s="23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30" t="s">
        <v>157</v>
      </c>
      <c r="AU191" s="230" t="s">
        <v>89</v>
      </c>
      <c r="AV191" s="15" t="s">
        <v>153</v>
      </c>
      <c r="AW191" s="15" t="s">
        <v>36</v>
      </c>
      <c r="AX191" s="15" t="s">
        <v>87</v>
      </c>
      <c r="AY191" s="230" t="s">
        <v>145</v>
      </c>
    </row>
    <row r="192" s="2" customFormat="1" ht="14.4" customHeight="1">
      <c r="A192" s="38"/>
      <c r="B192" s="196"/>
      <c r="C192" s="197" t="s">
        <v>274</v>
      </c>
      <c r="D192" s="197" t="s">
        <v>148</v>
      </c>
      <c r="E192" s="198" t="s">
        <v>562</v>
      </c>
      <c r="F192" s="199" t="s">
        <v>563</v>
      </c>
      <c r="G192" s="200" t="s">
        <v>161</v>
      </c>
      <c r="H192" s="201">
        <v>10.226000000000001</v>
      </c>
      <c r="I192" s="202"/>
      <c r="J192" s="203">
        <f>ROUND(I192*H192,2)</f>
        <v>0</v>
      </c>
      <c r="K192" s="199" t="s">
        <v>311</v>
      </c>
      <c r="L192" s="39"/>
      <c r="M192" s="204" t="s">
        <v>1</v>
      </c>
      <c r="N192" s="205" t="s">
        <v>44</v>
      </c>
      <c r="O192" s="77"/>
      <c r="P192" s="206">
        <f>O192*H192</f>
        <v>0</v>
      </c>
      <c r="Q192" s="206">
        <v>2.4535100000000001</v>
      </c>
      <c r="R192" s="206">
        <f>Q192*H192</f>
        <v>25.089593260000004</v>
      </c>
      <c r="S192" s="206">
        <v>0</v>
      </c>
      <c r="T192" s="20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8" t="s">
        <v>153</v>
      </c>
      <c r="AT192" s="208" t="s">
        <v>148</v>
      </c>
      <c r="AU192" s="208" t="s">
        <v>89</v>
      </c>
      <c r="AY192" s="19" t="s">
        <v>145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9" t="s">
        <v>87</v>
      </c>
      <c r="BK192" s="209">
        <f>ROUND(I192*H192,2)</f>
        <v>0</v>
      </c>
      <c r="BL192" s="19" t="s">
        <v>153</v>
      </c>
      <c r="BM192" s="208" t="s">
        <v>896</v>
      </c>
    </row>
    <row r="193" s="13" customFormat="1">
      <c r="A193" s="13"/>
      <c r="B193" s="214"/>
      <c r="C193" s="13"/>
      <c r="D193" s="210" t="s">
        <v>157</v>
      </c>
      <c r="E193" s="215" t="s">
        <v>1</v>
      </c>
      <c r="F193" s="216" t="s">
        <v>897</v>
      </c>
      <c r="G193" s="13"/>
      <c r="H193" s="217">
        <v>2.8787500000000001</v>
      </c>
      <c r="I193" s="218"/>
      <c r="J193" s="13"/>
      <c r="K193" s="13"/>
      <c r="L193" s="214"/>
      <c r="M193" s="219"/>
      <c r="N193" s="220"/>
      <c r="O193" s="220"/>
      <c r="P193" s="220"/>
      <c r="Q193" s="220"/>
      <c r="R193" s="220"/>
      <c r="S193" s="220"/>
      <c r="T193" s="22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15" t="s">
        <v>157</v>
      </c>
      <c r="AU193" s="215" t="s">
        <v>89</v>
      </c>
      <c r="AV193" s="13" t="s">
        <v>89</v>
      </c>
      <c r="AW193" s="13" t="s">
        <v>36</v>
      </c>
      <c r="AX193" s="13" t="s">
        <v>79</v>
      </c>
      <c r="AY193" s="215" t="s">
        <v>145</v>
      </c>
    </row>
    <row r="194" s="13" customFormat="1">
      <c r="A194" s="13"/>
      <c r="B194" s="214"/>
      <c r="C194" s="13"/>
      <c r="D194" s="210" t="s">
        <v>157</v>
      </c>
      <c r="E194" s="215" t="s">
        <v>1</v>
      </c>
      <c r="F194" s="216" t="s">
        <v>898</v>
      </c>
      <c r="G194" s="13"/>
      <c r="H194" s="217">
        <v>7.3474000000000004</v>
      </c>
      <c r="I194" s="218"/>
      <c r="J194" s="13"/>
      <c r="K194" s="13"/>
      <c r="L194" s="214"/>
      <c r="M194" s="219"/>
      <c r="N194" s="220"/>
      <c r="O194" s="220"/>
      <c r="P194" s="220"/>
      <c r="Q194" s="220"/>
      <c r="R194" s="220"/>
      <c r="S194" s="220"/>
      <c r="T194" s="22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15" t="s">
        <v>157</v>
      </c>
      <c r="AU194" s="215" t="s">
        <v>89</v>
      </c>
      <c r="AV194" s="13" t="s">
        <v>89</v>
      </c>
      <c r="AW194" s="13" t="s">
        <v>36</v>
      </c>
      <c r="AX194" s="13" t="s">
        <v>79</v>
      </c>
      <c r="AY194" s="215" t="s">
        <v>145</v>
      </c>
    </row>
    <row r="195" s="15" customFormat="1">
      <c r="A195" s="15"/>
      <c r="B195" s="229"/>
      <c r="C195" s="15"/>
      <c r="D195" s="210" t="s">
        <v>157</v>
      </c>
      <c r="E195" s="230" t="s">
        <v>1</v>
      </c>
      <c r="F195" s="231" t="s">
        <v>171</v>
      </c>
      <c r="G195" s="15"/>
      <c r="H195" s="232">
        <v>10.226150000000001</v>
      </c>
      <c r="I195" s="233"/>
      <c r="J195" s="15"/>
      <c r="K195" s="15"/>
      <c r="L195" s="229"/>
      <c r="M195" s="234"/>
      <c r="N195" s="235"/>
      <c r="O195" s="235"/>
      <c r="P195" s="235"/>
      <c r="Q195" s="235"/>
      <c r="R195" s="235"/>
      <c r="S195" s="235"/>
      <c r="T195" s="23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30" t="s">
        <v>157</v>
      </c>
      <c r="AU195" s="230" t="s">
        <v>89</v>
      </c>
      <c r="AV195" s="15" t="s">
        <v>153</v>
      </c>
      <c r="AW195" s="15" t="s">
        <v>36</v>
      </c>
      <c r="AX195" s="15" t="s">
        <v>87</v>
      </c>
      <c r="AY195" s="230" t="s">
        <v>145</v>
      </c>
    </row>
    <row r="196" s="2" customFormat="1" ht="24.15" customHeight="1">
      <c r="A196" s="38"/>
      <c r="B196" s="196"/>
      <c r="C196" s="197" t="s">
        <v>278</v>
      </c>
      <c r="D196" s="197" t="s">
        <v>148</v>
      </c>
      <c r="E196" s="198" t="s">
        <v>569</v>
      </c>
      <c r="F196" s="199" t="s">
        <v>570</v>
      </c>
      <c r="G196" s="200" t="s">
        <v>349</v>
      </c>
      <c r="H196" s="201">
        <v>77.433999999999998</v>
      </c>
      <c r="I196" s="202"/>
      <c r="J196" s="203">
        <f>ROUND(I196*H196,2)</f>
        <v>0</v>
      </c>
      <c r="K196" s="199" t="s">
        <v>311</v>
      </c>
      <c r="L196" s="39"/>
      <c r="M196" s="204" t="s">
        <v>1</v>
      </c>
      <c r="N196" s="205" t="s">
        <v>44</v>
      </c>
      <c r="O196" s="77"/>
      <c r="P196" s="206">
        <f>O196*H196</f>
        <v>0</v>
      </c>
      <c r="Q196" s="206">
        <v>0.00132</v>
      </c>
      <c r="R196" s="206">
        <f>Q196*H196</f>
        <v>0.10221287999999999</v>
      </c>
      <c r="S196" s="206">
        <v>0</v>
      </c>
      <c r="T196" s="20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8" t="s">
        <v>153</v>
      </c>
      <c r="AT196" s="208" t="s">
        <v>148</v>
      </c>
      <c r="AU196" s="208" t="s">
        <v>89</v>
      </c>
      <c r="AY196" s="19" t="s">
        <v>145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9" t="s">
        <v>87</v>
      </c>
      <c r="BK196" s="209">
        <f>ROUND(I196*H196,2)</f>
        <v>0</v>
      </c>
      <c r="BL196" s="19" t="s">
        <v>153</v>
      </c>
      <c r="BM196" s="208" t="s">
        <v>899</v>
      </c>
    </row>
    <row r="197" s="13" customFormat="1">
      <c r="A197" s="13"/>
      <c r="B197" s="214"/>
      <c r="C197" s="13"/>
      <c r="D197" s="210" t="s">
        <v>157</v>
      </c>
      <c r="E197" s="215" t="s">
        <v>1</v>
      </c>
      <c r="F197" s="216" t="s">
        <v>900</v>
      </c>
      <c r="G197" s="13"/>
      <c r="H197" s="217">
        <v>24.43</v>
      </c>
      <c r="I197" s="218"/>
      <c r="J197" s="13"/>
      <c r="K197" s="13"/>
      <c r="L197" s="214"/>
      <c r="M197" s="219"/>
      <c r="N197" s="220"/>
      <c r="O197" s="220"/>
      <c r="P197" s="220"/>
      <c r="Q197" s="220"/>
      <c r="R197" s="220"/>
      <c r="S197" s="220"/>
      <c r="T197" s="22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15" t="s">
        <v>157</v>
      </c>
      <c r="AU197" s="215" t="s">
        <v>89</v>
      </c>
      <c r="AV197" s="13" t="s">
        <v>89</v>
      </c>
      <c r="AW197" s="13" t="s">
        <v>36</v>
      </c>
      <c r="AX197" s="13" t="s">
        <v>79</v>
      </c>
      <c r="AY197" s="215" t="s">
        <v>145</v>
      </c>
    </row>
    <row r="198" s="13" customFormat="1">
      <c r="A198" s="13"/>
      <c r="B198" s="214"/>
      <c r="C198" s="13"/>
      <c r="D198" s="210" t="s">
        <v>157</v>
      </c>
      <c r="E198" s="215" t="s">
        <v>1</v>
      </c>
      <c r="F198" s="216" t="s">
        <v>901</v>
      </c>
      <c r="G198" s="13"/>
      <c r="H198" s="217">
        <v>53.003999999999998</v>
      </c>
      <c r="I198" s="218"/>
      <c r="J198" s="13"/>
      <c r="K198" s="13"/>
      <c r="L198" s="214"/>
      <c r="M198" s="219"/>
      <c r="N198" s="220"/>
      <c r="O198" s="220"/>
      <c r="P198" s="220"/>
      <c r="Q198" s="220"/>
      <c r="R198" s="220"/>
      <c r="S198" s="220"/>
      <c r="T198" s="22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15" t="s">
        <v>157</v>
      </c>
      <c r="AU198" s="215" t="s">
        <v>89</v>
      </c>
      <c r="AV198" s="13" t="s">
        <v>89</v>
      </c>
      <c r="AW198" s="13" t="s">
        <v>36</v>
      </c>
      <c r="AX198" s="13" t="s">
        <v>79</v>
      </c>
      <c r="AY198" s="215" t="s">
        <v>145</v>
      </c>
    </row>
    <row r="199" s="15" customFormat="1">
      <c r="A199" s="15"/>
      <c r="B199" s="229"/>
      <c r="C199" s="15"/>
      <c r="D199" s="210" t="s">
        <v>157</v>
      </c>
      <c r="E199" s="230" t="s">
        <v>1</v>
      </c>
      <c r="F199" s="231" t="s">
        <v>171</v>
      </c>
      <c r="G199" s="15"/>
      <c r="H199" s="232">
        <v>77.433999999999998</v>
      </c>
      <c r="I199" s="233"/>
      <c r="J199" s="15"/>
      <c r="K199" s="15"/>
      <c r="L199" s="229"/>
      <c r="M199" s="234"/>
      <c r="N199" s="235"/>
      <c r="O199" s="235"/>
      <c r="P199" s="235"/>
      <c r="Q199" s="235"/>
      <c r="R199" s="235"/>
      <c r="S199" s="235"/>
      <c r="T199" s="23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30" t="s">
        <v>157</v>
      </c>
      <c r="AU199" s="230" t="s">
        <v>89</v>
      </c>
      <c r="AV199" s="15" t="s">
        <v>153</v>
      </c>
      <c r="AW199" s="15" t="s">
        <v>36</v>
      </c>
      <c r="AX199" s="15" t="s">
        <v>87</v>
      </c>
      <c r="AY199" s="230" t="s">
        <v>145</v>
      </c>
    </row>
    <row r="200" s="2" customFormat="1" ht="24.15" customHeight="1">
      <c r="A200" s="38"/>
      <c r="B200" s="196"/>
      <c r="C200" s="197" t="s">
        <v>283</v>
      </c>
      <c r="D200" s="197" t="s">
        <v>148</v>
      </c>
      <c r="E200" s="198" t="s">
        <v>573</v>
      </c>
      <c r="F200" s="199" t="s">
        <v>574</v>
      </c>
      <c r="G200" s="200" t="s">
        <v>349</v>
      </c>
      <c r="H200" s="201">
        <v>74.683999999999998</v>
      </c>
      <c r="I200" s="202"/>
      <c r="J200" s="203">
        <f>ROUND(I200*H200,2)</f>
        <v>0</v>
      </c>
      <c r="K200" s="199" t="s">
        <v>311</v>
      </c>
      <c r="L200" s="39"/>
      <c r="M200" s="204" t="s">
        <v>1</v>
      </c>
      <c r="N200" s="205" t="s">
        <v>44</v>
      </c>
      <c r="O200" s="77"/>
      <c r="P200" s="206">
        <f>O200*H200</f>
        <v>0</v>
      </c>
      <c r="Q200" s="206">
        <v>4.0000000000000003E-05</v>
      </c>
      <c r="R200" s="206">
        <f>Q200*H200</f>
        <v>0.0029873600000000001</v>
      </c>
      <c r="S200" s="206">
        <v>0</v>
      </c>
      <c r="T200" s="20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8" t="s">
        <v>153</v>
      </c>
      <c r="AT200" s="208" t="s">
        <v>148</v>
      </c>
      <c r="AU200" s="208" t="s">
        <v>89</v>
      </c>
      <c r="AY200" s="19" t="s">
        <v>145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9" t="s">
        <v>87</v>
      </c>
      <c r="BK200" s="209">
        <f>ROUND(I200*H200,2)</f>
        <v>0</v>
      </c>
      <c r="BL200" s="19" t="s">
        <v>153</v>
      </c>
      <c r="BM200" s="208" t="s">
        <v>902</v>
      </c>
    </row>
    <row r="201" s="13" customFormat="1">
      <c r="A201" s="13"/>
      <c r="B201" s="214"/>
      <c r="C201" s="13"/>
      <c r="D201" s="210" t="s">
        <v>157</v>
      </c>
      <c r="E201" s="215" t="s">
        <v>1</v>
      </c>
      <c r="F201" s="216" t="s">
        <v>903</v>
      </c>
      <c r="G201" s="13"/>
      <c r="H201" s="217">
        <v>21.68</v>
      </c>
      <c r="I201" s="218"/>
      <c r="J201" s="13"/>
      <c r="K201" s="13"/>
      <c r="L201" s="214"/>
      <c r="M201" s="219"/>
      <c r="N201" s="220"/>
      <c r="O201" s="220"/>
      <c r="P201" s="220"/>
      <c r="Q201" s="220"/>
      <c r="R201" s="220"/>
      <c r="S201" s="220"/>
      <c r="T201" s="22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15" t="s">
        <v>157</v>
      </c>
      <c r="AU201" s="215" t="s">
        <v>89</v>
      </c>
      <c r="AV201" s="13" t="s">
        <v>89</v>
      </c>
      <c r="AW201" s="13" t="s">
        <v>36</v>
      </c>
      <c r="AX201" s="13" t="s">
        <v>79</v>
      </c>
      <c r="AY201" s="215" t="s">
        <v>145</v>
      </c>
    </row>
    <row r="202" s="13" customFormat="1">
      <c r="A202" s="13"/>
      <c r="B202" s="214"/>
      <c r="C202" s="13"/>
      <c r="D202" s="210" t="s">
        <v>157</v>
      </c>
      <c r="E202" s="215" t="s">
        <v>1</v>
      </c>
      <c r="F202" s="216" t="s">
        <v>901</v>
      </c>
      <c r="G202" s="13"/>
      <c r="H202" s="217">
        <v>53.003999999999998</v>
      </c>
      <c r="I202" s="218"/>
      <c r="J202" s="13"/>
      <c r="K202" s="13"/>
      <c r="L202" s="214"/>
      <c r="M202" s="219"/>
      <c r="N202" s="220"/>
      <c r="O202" s="220"/>
      <c r="P202" s="220"/>
      <c r="Q202" s="220"/>
      <c r="R202" s="220"/>
      <c r="S202" s="220"/>
      <c r="T202" s="22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5" t="s">
        <v>157</v>
      </c>
      <c r="AU202" s="215" t="s">
        <v>89</v>
      </c>
      <c r="AV202" s="13" t="s">
        <v>89</v>
      </c>
      <c r="AW202" s="13" t="s">
        <v>36</v>
      </c>
      <c r="AX202" s="13" t="s">
        <v>79</v>
      </c>
      <c r="AY202" s="215" t="s">
        <v>145</v>
      </c>
    </row>
    <row r="203" s="15" customFormat="1">
      <c r="A203" s="15"/>
      <c r="B203" s="229"/>
      <c r="C203" s="15"/>
      <c r="D203" s="210" t="s">
        <v>157</v>
      </c>
      <c r="E203" s="230" t="s">
        <v>1</v>
      </c>
      <c r="F203" s="231" t="s">
        <v>171</v>
      </c>
      <c r="G203" s="15"/>
      <c r="H203" s="232">
        <v>74.683999999999998</v>
      </c>
      <c r="I203" s="233"/>
      <c r="J203" s="15"/>
      <c r="K203" s="15"/>
      <c r="L203" s="229"/>
      <c r="M203" s="234"/>
      <c r="N203" s="235"/>
      <c r="O203" s="235"/>
      <c r="P203" s="235"/>
      <c r="Q203" s="235"/>
      <c r="R203" s="235"/>
      <c r="S203" s="235"/>
      <c r="T203" s="23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30" t="s">
        <v>157</v>
      </c>
      <c r="AU203" s="230" t="s">
        <v>89</v>
      </c>
      <c r="AV203" s="15" t="s">
        <v>153</v>
      </c>
      <c r="AW203" s="15" t="s">
        <v>36</v>
      </c>
      <c r="AX203" s="15" t="s">
        <v>87</v>
      </c>
      <c r="AY203" s="230" t="s">
        <v>145</v>
      </c>
    </row>
    <row r="204" s="2" customFormat="1" ht="14.4" customHeight="1">
      <c r="A204" s="38"/>
      <c r="B204" s="196"/>
      <c r="C204" s="197" t="s">
        <v>288</v>
      </c>
      <c r="D204" s="197" t="s">
        <v>148</v>
      </c>
      <c r="E204" s="198" t="s">
        <v>577</v>
      </c>
      <c r="F204" s="199" t="s">
        <v>578</v>
      </c>
      <c r="G204" s="200" t="s">
        <v>179</v>
      </c>
      <c r="H204" s="201">
        <v>0.84999999999999998</v>
      </c>
      <c r="I204" s="202"/>
      <c r="J204" s="203">
        <f>ROUND(I204*H204,2)</f>
        <v>0</v>
      </c>
      <c r="K204" s="199" t="s">
        <v>311</v>
      </c>
      <c r="L204" s="39"/>
      <c r="M204" s="204" t="s">
        <v>1</v>
      </c>
      <c r="N204" s="205" t="s">
        <v>44</v>
      </c>
      <c r="O204" s="77"/>
      <c r="P204" s="206">
        <f>O204*H204</f>
        <v>0</v>
      </c>
      <c r="Q204" s="206">
        <v>1.0763700000000001</v>
      </c>
      <c r="R204" s="206">
        <f>Q204*H204</f>
        <v>0.91491449999999996</v>
      </c>
      <c r="S204" s="206">
        <v>0</v>
      </c>
      <c r="T204" s="20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8" t="s">
        <v>153</v>
      </c>
      <c r="AT204" s="208" t="s">
        <v>148</v>
      </c>
      <c r="AU204" s="208" t="s">
        <v>89</v>
      </c>
      <c r="AY204" s="19" t="s">
        <v>145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9" t="s">
        <v>87</v>
      </c>
      <c r="BK204" s="209">
        <f>ROUND(I204*H204,2)</f>
        <v>0</v>
      </c>
      <c r="BL204" s="19" t="s">
        <v>153</v>
      </c>
      <c r="BM204" s="208" t="s">
        <v>904</v>
      </c>
    </row>
    <row r="205" s="13" customFormat="1">
      <c r="A205" s="13"/>
      <c r="B205" s="214"/>
      <c r="C205" s="13"/>
      <c r="D205" s="210" t="s">
        <v>157</v>
      </c>
      <c r="E205" s="215" t="s">
        <v>1</v>
      </c>
      <c r="F205" s="216" t="s">
        <v>905</v>
      </c>
      <c r="G205" s="13"/>
      <c r="H205" s="217">
        <v>0.17999999999999999</v>
      </c>
      <c r="I205" s="218"/>
      <c r="J205" s="13"/>
      <c r="K205" s="13"/>
      <c r="L205" s="214"/>
      <c r="M205" s="219"/>
      <c r="N205" s="220"/>
      <c r="O205" s="220"/>
      <c r="P205" s="220"/>
      <c r="Q205" s="220"/>
      <c r="R205" s="220"/>
      <c r="S205" s="220"/>
      <c r="T205" s="22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15" t="s">
        <v>157</v>
      </c>
      <c r="AU205" s="215" t="s">
        <v>89</v>
      </c>
      <c r="AV205" s="13" t="s">
        <v>89</v>
      </c>
      <c r="AW205" s="13" t="s">
        <v>36</v>
      </c>
      <c r="AX205" s="13" t="s">
        <v>79</v>
      </c>
      <c r="AY205" s="215" t="s">
        <v>145</v>
      </c>
    </row>
    <row r="206" s="13" customFormat="1">
      <c r="A206" s="13"/>
      <c r="B206" s="214"/>
      <c r="C206" s="13"/>
      <c r="D206" s="210" t="s">
        <v>157</v>
      </c>
      <c r="E206" s="215" t="s">
        <v>1</v>
      </c>
      <c r="F206" s="216" t="s">
        <v>906</v>
      </c>
      <c r="G206" s="13"/>
      <c r="H206" s="217">
        <v>0.67000000000000004</v>
      </c>
      <c r="I206" s="218"/>
      <c r="J206" s="13"/>
      <c r="K206" s="13"/>
      <c r="L206" s="214"/>
      <c r="M206" s="219"/>
      <c r="N206" s="220"/>
      <c r="O206" s="220"/>
      <c r="P206" s="220"/>
      <c r="Q206" s="220"/>
      <c r="R206" s="220"/>
      <c r="S206" s="220"/>
      <c r="T206" s="22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15" t="s">
        <v>157</v>
      </c>
      <c r="AU206" s="215" t="s">
        <v>89</v>
      </c>
      <c r="AV206" s="13" t="s">
        <v>89</v>
      </c>
      <c r="AW206" s="13" t="s">
        <v>36</v>
      </c>
      <c r="AX206" s="13" t="s">
        <v>79</v>
      </c>
      <c r="AY206" s="215" t="s">
        <v>145</v>
      </c>
    </row>
    <row r="207" s="15" customFormat="1">
      <c r="A207" s="15"/>
      <c r="B207" s="229"/>
      <c r="C207" s="15"/>
      <c r="D207" s="210" t="s">
        <v>157</v>
      </c>
      <c r="E207" s="230" t="s">
        <v>1</v>
      </c>
      <c r="F207" s="231" t="s">
        <v>171</v>
      </c>
      <c r="G207" s="15"/>
      <c r="H207" s="232">
        <v>0.84999999999999998</v>
      </c>
      <c r="I207" s="233"/>
      <c r="J207" s="15"/>
      <c r="K207" s="15"/>
      <c r="L207" s="229"/>
      <c r="M207" s="234"/>
      <c r="N207" s="235"/>
      <c r="O207" s="235"/>
      <c r="P207" s="235"/>
      <c r="Q207" s="235"/>
      <c r="R207" s="235"/>
      <c r="S207" s="235"/>
      <c r="T207" s="23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30" t="s">
        <v>157</v>
      </c>
      <c r="AU207" s="230" t="s">
        <v>89</v>
      </c>
      <c r="AV207" s="15" t="s">
        <v>153</v>
      </c>
      <c r="AW207" s="15" t="s">
        <v>36</v>
      </c>
      <c r="AX207" s="15" t="s">
        <v>87</v>
      </c>
      <c r="AY207" s="230" t="s">
        <v>145</v>
      </c>
    </row>
    <row r="208" s="2" customFormat="1" ht="24.15" customHeight="1">
      <c r="A208" s="38"/>
      <c r="B208" s="196"/>
      <c r="C208" s="197" t="s">
        <v>420</v>
      </c>
      <c r="D208" s="197" t="s">
        <v>148</v>
      </c>
      <c r="E208" s="198" t="s">
        <v>581</v>
      </c>
      <c r="F208" s="199" t="s">
        <v>582</v>
      </c>
      <c r="G208" s="200" t="s">
        <v>179</v>
      </c>
      <c r="H208" s="201">
        <v>0.27000000000000002</v>
      </c>
      <c r="I208" s="202"/>
      <c r="J208" s="203">
        <f>ROUND(I208*H208,2)</f>
        <v>0</v>
      </c>
      <c r="K208" s="199" t="s">
        <v>311</v>
      </c>
      <c r="L208" s="39"/>
      <c r="M208" s="204" t="s">
        <v>1</v>
      </c>
      <c r="N208" s="205" t="s">
        <v>44</v>
      </c>
      <c r="O208" s="77"/>
      <c r="P208" s="206">
        <f>O208*H208</f>
        <v>0</v>
      </c>
      <c r="Q208" s="206">
        <v>1.0597300000000001</v>
      </c>
      <c r="R208" s="206">
        <f>Q208*H208</f>
        <v>0.28612710000000002</v>
      </c>
      <c r="S208" s="206">
        <v>0</v>
      </c>
      <c r="T208" s="20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8" t="s">
        <v>153</v>
      </c>
      <c r="AT208" s="208" t="s">
        <v>148</v>
      </c>
      <c r="AU208" s="208" t="s">
        <v>89</v>
      </c>
      <c r="AY208" s="19" t="s">
        <v>145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9" t="s">
        <v>87</v>
      </c>
      <c r="BK208" s="209">
        <f>ROUND(I208*H208,2)</f>
        <v>0</v>
      </c>
      <c r="BL208" s="19" t="s">
        <v>153</v>
      </c>
      <c r="BM208" s="208" t="s">
        <v>907</v>
      </c>
    </row>
    <row r="209" s="13" customFormat="1">
      <c r="A209" s="13"/>
      <c r="B209" s="214"/>
      <c r="C209" s="13"/>
      <c r="D209" s="210" t="s">
        <v>157</v>
      </c>
      <c r="E209" s="215" t="s">
        <v>1</v>
      </c>
      <c r="F209" s="216" t="s">
        <v>908</v>
      </c>
      <c r="G209" s="13"/>
      <c r="H209" s="217">
        <v>0.14999999999999999</v>
      </c>
      <c r="I209" s="218"/>
      <c r="J209" s="13"/>
      <c r="K209" s="13"/>
      <c r="L209" s="214"/>
      <c r="M209" s="219"/>
      <c r="N209" s="220"/>
      <c r="O209" s="220"/>
      <c r="P209" s="220"/>
      <c r="Q209" s="220"/>
      <c r="R209" s="220"/>
      <c r="S209" s="220"/>
      <c r="T209" s="22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15" t="s">
        <v>157</v>
      </c>
      <c r="AU209" s="215" t="s">
        <v>89</v>
      </c>
      <c r="AV209" s="13" t="s">
        <v>89</v>
      </c>
      <c r="AW209" s="13" t="s">
        <v>36</v>
      </c>
      <c r="AX209" s="13" t="s">
        <v>79</v>
      </c>
      <c r="AY209" s="215" t="s">
        <v>145</v>
      </c>
    </row>
    <row r="210" s="13" customFormat="1">
      <c r="A210" s="13"/>
      <c r="B210" s="214"/>
      <c r="C210" s="13"/>
      <c r="D210" s="210" t="s">
        <v>157</v>
      </c>
      <c r="E210" s="215" t="s">
        <v>1</v>
      </c>
      <c r="F210" s="216" t="s">
        <v>909</v>
      </c>
      <c r="G210" s="13"/>
      <c r="H210" s="217">
        <v>0.12</v>
      </c>
      <c r="I210" s="218"/>
      <c r="J210" s="13"/>
      <c r="K210" s="13"/>
      <c r="L210" s="214"/>
      <c r="M210" s="219"/>
      <c r="N210" s="220"/>
      <c r="O210" s="220"/>
      <c r="P210" s="220"/>
      <c r="Q210" s="220"/>
      <c r="R210" s="220"/>
      <c r="S210" s="220"/>
      <c r="T210" s="22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5" t="s">
        <v>157</v>
      </c>
      <c r="AU210" s="215" t="s">
        <v>89</v>
      </c>
      <c r="AV210" s="13" t="s">
        <v>89</v>
      </c>
      <c r="AW210" s="13" t="s">
        <v>36</v>
      </c>
      <c r="AX210" s="13" t="s">
        <v>79</v>
      </c>
      <c r="AY210" s="215" t="s">
        <v>145</v>
      </c>
    </row>
    <row r="211" s="15" customFormat="1">
      <c r="A211" s="15"/>
      <c r="B211" s="229"/>
      <c r="C211" s="15"/>
      <c r="D211" s="210" t="s">
        <v>157</v>
      </c>
      <c r="E211" s="230" t="s">
        <v>1</v>
      </c>
      <c r="F211" s="231" t="s">
        <v>171</v>
      </c>
      <c r="G211" s="15"/>
      <c r="H211" s="232">
        <v>0.27000000000000002</v>
      </c>
      <c r="I211" s="233"/>
      <c r="J211" s="15"/>
      <c r="K211" s="15"/>
      <c r="L211" s="229"/>
      <c r="M211" s="234"/>
      <c r="N211" s="235"/>
      <c r="O211" s="235"/>
      <c r="P211" s="235"/>
      <c r="Q211" s="235"/>
      <c r="R211" s="235"/>
      <c r="S211" s="235"/>
      <c r="T211" s="23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30" t="s">
        <v>157</v>
      </c>
      <c r="AU211" s="230" t="s">
        <v>89</v>
      </c>
      <c r="AV211" s="15" t="s">
        <v>153</v>
      </c>
      <c r="AW211" s="15" t="s">
        <v>36</v>
      </c>
      <c r="AX211" s="15" t="s">
        <v>87</v>
      </c>
      <c r="AY211" s="230" t="s">
        <v>145</v>
      </c>
    </row>
    <row r="212" s="2" customFormat="1" ht="24.15" customHeight="1">
      <c r="A212" s="38"/>
      <c r="B212" s="196"/>
      <c r="C212" s="197" t="s">
        <v>425</v>
      </c>
      <c r="D212" s="197" t="s">
        <v>148</v>
      </c>
      <c r="E212" s="198" t="s">
        <v>379</v>
      </c>
      <c r="F212" s="199" t="s">
        <v>380</v>
      </c>
      <c r="G212" s="200" t="s">
        <v>190</v>
      </c>
      <c r="H212" s="201">
        <v>6</v>
      </c>
      <c r="I212" s="202"/>
      <c r="J212" s="203">
        <f>ROUND(I212*H212,2)</f>
        <v>0</v>
      </c>
      <c r="K212" s="199" t="s">
        <v>311</v>
      </c>
      <c r="L212" s="39"/>
      <c r="M212" s="204" t="s">
        <v>1</v>
      </c>
      <c r="N212" s="205" t="s">
        <v>44</v>
      </c>
      <c r="O212" s="77"/>
      <c r="P212" s="206">
        <f>O212*H212</f>
        <v>0</v>
      </c>
      <c r="Q212" s="206">
        <v>0.14401</v>
      </c>
      <c r="R212" s="206">
        <f>Q212*H212</f>
        <v>0.86406000000000005</v>
      </c>
      <c r="S212" s="206">
        <v>0</v>
      </c>
      <c r="T212" s="20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8" t="s">
        <v>153</v>
      </c>
      <c r="AT212" s="208" t="s">
        <v>148</v>
      </c>
      <c r="AU212" s="208" t="s">
        <v>89</v>
      </c>
      <c r="AY212" s="19" t="s">
        <v>145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9" t="s">
        <v>87</v>
      </c>
      <c r="BK212" s="209">
        <f>ROUND(I212*H212,2)</f>
        <v>0</v>
      </c>
      <c r="BL212" s="19" t="s">
        <v>153</v>
      </c>
      <c r="BM212" s="208" t="s">
        <v>910</v>
      </c>
    </row>
    <row r="213" s="2" customFormat="1" ht="14.4" customHeight="1">
      <c r="A213" s="38"/>
      <c r="B213" s="196"/>
      <c r="C213" s="237" t="s">
        <v>429</v>
      </c>
      <c r="D213" s="237" t="s">
        <v>176</v>
      </c>
      <c r="E213" s="238" t="s">
        <v>911</v>
      </c>
      <c r="F213" s="239" t="s">
        <v>912</v>
      </c>
      <c r="G213" s="240" t="s">
        <v>384</v>
      </c>
      <c r="H213" s="241">
        <v>6</v>
      </c>
      <c r="I213" s="242"/>
      <c r="J213" s="243">
        <f>ROUND(I213*H213,2)</f>
        <v>0</v>
      </c>
      <c r="K213" s="239" t="s">
        <v>1</v>
      </c>
      <c r="L213" s="244"/>
      <c r="M213" s="245" t="s">
        <v>1</v>
      </c>
      <c r="N213" s="246" t="s">
        <v>44</v>
      </c>
      <c r="O213" s="77"/>
      <c r="P213" s="206">
        <f>O213*H213</f>
        <v>0</v>
      </c>
      <c r="Q213" s="206">
        <v>1.8109999999999999</v>
      </c>
      <c r="R213" s="206">
        <f>Q213*H213</f>
        <v>10.866</v>
      </c>
      <c r="S213" s="206">
        <v>0</v>
      </c>
      <c r="T213" s="20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8" t="s">
        <v>180</v>
      </c>
      <c r="AT213" s="208" t="s">
        <v>176</v>
      </c>
      <c r="AU213" s="208" t="s">
        <v>89</v>
      </c>
      <c r="AY213" s="19" t="s">
        <v>145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9" t="s">
        <v>87</v>
      </c>
      <c r="BK213" s="209">
        <f>ROUND(I213*H213,2)</f>
        <v>0</v>
      </c>
      <c r="BL213" s="19" t="s">
        <v>153</v>
      </c>
      <c r="BM213" s="208" t="s">
        <v>913</v>
      </c>
    </row>
    <row r="214" s="2" customFormat="1" ht="14.4" customHeight="1">
      <c r="A214" s="38"/>
      <c r="B214" s="196"/>
      <c r="C214" s="237" t="s">
        <v>435</v>
      </c>
      <c r="D214" s="237" t="s">
        <v>176</v>
      </c>
      <c r="E214" s="238" t="s">
        <v>914</v>
      </c>
      <c r="F214" s="239" t="s">
        <v>915</v>
      </c>
      <c r="G214" s="240" t="s">
        <v>179</v>
      </c>
      <c r="H214" s="241">
        <v>0.68200000000000005</v>
      </c>
      <c r="I214" s="242"/>
      <c r="J214" s="243">
        <f>ROUND(I214*H214,2)</f>
        <v>0</v>
      </c>
      <c r="K214" s="239" t="s">
        <v>311</v>
      </c>
      <c r="L214" s="244"/>
      <c r="M214" s="245" t="s">
        <v>1</v>
      </c>
      <c r="N214" s="246" t="s">
        <v>44</v>
      </c>
      <c r="O214" s="77"/>
      <c r="P214" s="206">
        <f>O214*H214</f>
        <v>0</v>
      </c>
      <c r="Q214" s="206">
        <v>1</v>
      </c>
      <c r="R214" s="206">
        <f>Q214*H214</f>
        <v>0.68200000000000005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180</v>
      </c>
      <c r="AT214" s="208" t="s">
        <v>176</v>
      </c>
      <c r="AU214" s="208" t="s">
        <v>89</v>
      </c>
      <c r="AY214" s="19" t="s">
        <v>145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9" t="s">
        <v>87</v>
      </c>
      <c r="BK214" s="209">
        <f>ROUND(I214*H214,2)</f>
        <v>0</v>
      </c>
      <c r="BL214" s="19" t="s">
        <v>153</v>
      </c>
      <c r="BM214" s="208" t="s">
        <v>916</v>
      </c>
    </row>
    <row r="215" s="2" customFormat="1">
      <c r="A215" s="38"/>
      <c r="B215" s="39"/>
      <c r="C215" s="38"/>
      <c r="D215" s="210" t="s">
        <v>155</v>
      </c>
      <c r="E215" s="38"/>
      <c r="F215" s="211" t="s">
        <v>917</v>
      </c>
      <c r="G215" s="38"/>
      <c r="H215" s="38"/>
      <c r="I215" s="132"/>
      <c r="J215" s="38"/>
      <c r="K215" s="38"/>
      <c r="L215" s="39"/>
      <c r="M215" s="212"/>
      <c r="N215" s="213"/>
      <c r="O215" s="77"/>
      <c r="P215" s="77"/>
      <c r="Q215" s="77"/>
      <c r="R215" s="77"/>
      <c r="S215" s="77"/>
      <c r="T215" s="7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155</v>
      </c>
      <c r="AU215" s="19" t="s">
        <v>89</v>
      </c>
    </row>
    <row r="216" s="13" customFormat="1">
      <c r="A216" s="13"/>
      <c r="B216" s="214"/>
      <c r="C216" s="13"/>
      <c r="D216" s="210" t="s">
        <v>157</v>
      </c>
      <c r="E216" s="215" t="s">
        <v>1</v>
      </c>
      <c r="F216" s="216" t="s">
        <v>918</v>
      </c>
      <c r="G216" s="13"/>
      <c r="H216" s="217">
        <v>0.68159999999999998</v>
      </c>
      <c r="I216" s="218"/>
      <c r="J216" s="13"/>
      <c r="K216" s="13"/>
      <c r="L216" s="214"/>
      <c r="M216" s="219"/>
      <c r="N216" s="220"/>
      <c r="O216" s="220"/>
      <c r="P216" s="220"/>
      <c r="Q216" s="220"/>
      <c r="R216" s="220"/>
      <c r="S216" s="220"/>
      <c r="T216" s="22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15" t="s">
        <v>157</v>
      </c>
      <c r="AU216" s="215" t="s">
        <v>89</v>
      </c>
      <c r="AV216" s="13" t="s">
        <v>89</v>
      </c>
      <c r="AW216" s="13" t="s">
        <v>36</v>
      </c>
      <c r="AX216" s="13" t="s">
        <v>87</v>
      </c>
      <c r="AY216" s="215" t="s">
        <v>145</v>
      </c>
    </row>
    <row r="217" s="12" customFormat="1" ht="22.8" customHeight="1">
      <c r="A217" s="12"/>
      <c r="B217" s="183"/>
      <c r="C217" s="12"/>
      <c r="D217" s="184" t="s">
        <v>78</v>
      </c>
      <c r="E217" s="194" t="s">
        <v>153</v>
      </c>
      <c r="F217" s="194" t="s">
        <v>392</v>
      </c>
      <c r="G217" s="12"/>
      <c r="H217" s="12"/>
      <c r="I217" s="186"/>
      <c r="J217" s="195">
        <f>BK217</f>
        <v>0</v>
      </c>
      <c r="K217" s="12"/>
      <c r="L217" s="183"/>
      <c r="M217" s="188"/>
      <c r="N217" s="189"/>
      <c r="O217" s="189"/>
      <c r="P217" s="190">
        <f>SUM(P218:P225)</f>
        <v>0</v>
      </c>
      <c r="Q217" s="189"/>
      <c r="R217" s="190">
        <f>SUM(R218:R225)</f>
        <v>118.24869319999999</v>
      </c>
      <c r="S217" s="189"/>
      <c r="T217" s="191">
        <f>SUM(T218:T225)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84" t="s">
        <v>87</v>
      </c>
      <c r="AT217" s="192" t="s">
        <v>78</v>
      </c>
      <c r="AU217" s="192" t="s">
        <v>87</v>
      </c>
      <c r="AY217" s="184" t="s">
        <v>145</v>
      </c>
      <c r="BK217" s="193">
        <f>SUM(BK218:BK225)</f>
        <v>0</v>
      </c>
    </row>
    <row r="218" s="2" customFormat="1" ht="24.15" customHeight="1">
      <c r="A218" s="38"/>
      <c r="B218" s="196"/>
      <c r="C218" s="197" t="s">
        <v>441</v>
      </c>
      <c r="D218" s="197" t="s">
        <v>148</v>
      </c>
      <c r="E218" s="198" t="s">
        <v>595</v>
      </c>
      <c r="F218" s="199" t="s">
        <v>596</v>
      </c>
      <c r="G218" s="200" t="s">
        <v>349</v>
      </c>
      <c r="H218" s="201">
        <v>22.079999999999998</v>
      </c>
      <c r="I218" s="202"/>
      <c r="J218" s="203">
        <f>ROUND(I218*H218,2)</f>
        <v>0</v>
      </c>
      <c r="K218" s="199" t="s">
        <v>311</v>
      </c>
      <c r="L218" s="39"/>
      <c r="M218" s="204" t="s">
        <v>1</v>
      </c>
      <c r="N218" s="205" t="s">
        <v>44</v>
      </c>
      <c r="O218" s="77"/>
      <c r="P218" s="206">
        <f>O218*H218</f>
        <v>0</v>
      </c>
      <c r="Q218" s="206">
        <v>0.45584000000000002</v>
      </c>
      <c r="R218" s="206">
        <f>Q218*H218</f>
        <v>10.064947199999999</v>
      </c>
      <c r="S218" s="206">
        <v>0</v>
      </c>
      <c r="T218" s="20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8" t="s">
        <v>153</v>
      </c>
      <c r="AT218" s="208" t="s">
        <v>148</v>
      </c>
      <c r="AU218" s="208" t="s">
        <v>89</v>
      </c>
      <c r="AY218" s="19" t="s">
        <v>145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9" t="s">
        <v>87</v>
      </c>
      <c r="BK218" s="209">
        <f>ROUND(I218*H218,2)</f>
        <v>0</v>
      </c>
      <c r="BL218" s="19" t="s">
        <v>153</v>
      </c>
      <c r="BM218" s="208" t="s">
        <v>919</v>
      </c>
    </row>
    <row r="219" s="13" customFormat="1">
      <c r="A219" s="13"/>
      <c r="B219" s="214"/>
      <c r="C219" s="13"/>
      <c r="D219" s="210" t="s">
        <v>157</v>
      </c>
      <c r="E219" s="215" t="s">
        <v>1</v>
      </c>
      <c r="F219" s="216" t="s">
        <v>920</v>
      </c>
      <c r="G219" s="13"/>
      <c r="H219" s="217">
        <v>22.079999999999998</v>
      </c>
      <c r="I219" s="218"/>
      <c r="J219" s="13"/>
      <c r="K219" s="13"/>
      <c r="L219" s="214"/>
      <c r="M219" s="219"/>
      <c r="N219" s="220"/>
      <c r="O219" s="220"/>
      <c r="P219" s="220"/>
      <c r="Q219" s="220"/>
      <c r="R219" s="220"/>
      <c r="S219" s="220"/>
      <c r="T219" s="22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15" t="s">
        <v>157</v>
      </c>
      <c r="AU219" s="215" t="s">
        <v>89</v>
      </c>
      <c r="AV219" s="13" t="s">
        <v>89</v>
      </c>
      <c r="AW219" s="13" t="s">
        <v>36</v>
      </c>
      <c r="AX219" s="13" t="s">
        <v>87</v>
      </c>
      <c r="AY219" s="215" t="s">
        <v>145</v>
      </c>
    </row>
    <row r="220" s="2" customFormat="1" ht="24.15" customHeight="1">
      <c r="A220" s="38"/>
      <c r="B220" s="196"/>
      <c r="C220" s="197" t="s">
        <v>450</v>
      </c>
      <c r="D220" s="197" t="s">
        <v>148</v>
      </c>
      <c r="E220" s="198" t="s">
        <v>397</v>
      </c>
      <c r="F220" s="199" t="s">
        <v>398</v>
      </c>
      <c r="G220" s="200" t="s">
        <v>161</v>
      </c>
      <c r="H220" s="201">
        <v>40.860999999999997</v>
      </c>
      <c r="I220" s="202"/>
      <c r="J220" s="203">
        <f>ROUND(I220*H220,2)</f>
        <v>0</v>
      </c>
      <c r="K220" s="199" t="s">
        <v>311</v>
      </c>
      <c r="L220" s="39"/>
      <c r="M220" s="204" t="s">
        <v>1</v>
      </c>
      <c r="N220" s="205" t="s">
        <v>44</v>
      </c>
      <c r="O220" s="77"/>
      <c r="P220" s="206">
        <f>O220*H220</f>
        <v>0</v>
      </c>
      <c r="Q220" s="206">
        <v>2.4500000000000002</v>
      </c>
      <c r="R220" s="206">
        <f>Q220*H220</f>
        <v>100.10945</v>
      </c>
      <c r="S220" s="206">
        <v>0</v>
      </c>
      <c r="T220" s="20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8" t="s">
        <v>153</v>
      </c>
      <c r="AT220" s="208" t="s">
        <v>148</v>
      </c>
      <c r="AU220" s="208" t="s">
        <v>89</v>
      </c>
      <c r="AY220" s="19" t="s">
        <v>145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9" t="s">
        <v>87</v>
      </c>
      <c r="BK220" s="209">
        <f>ROUND(I220*H220,2)</f>
        <v>0</v>
      </c>
      <c r="BL220" s="19" t="s">
        <v>153</v>
      </c>
      <c r="BM220" s="208" t="s">
        <v>921</v>
      </c>
    </row>
    <row r="221" s="13" customFormat="1">
      <c r="A221" s="13"/>
      <c r="B221" s="214"/>
      <c r="C221" s="13"/>
      <c r="D221" s="210" t="s">
        <v>157</v>
      </c>
      <c r="E221" s="215" t="s">
        <v>1</v>
      </c>
      <c r="F221" s="216" t="s">
        <v>922</v>
      </c>
      <c r="G221" s="13"/>
      <c r="H221" s="217">
        <v>40.860999999999997</v>
      </c>
      <c r="I221" s="218"/>
      <c r="J221" s="13"/>
      <c r="K221" s="13"/>
      <c r="L221" s="214"/>
      <c r="M221" s="219"/>
      <c r="N221" s="220"/>
      <c r="O221" s="220"/>
      <c r="P221" s="220"/>
      <c r="Q221" s="220"/>
      <c r="R221" s="220"/>
      <c r="S221" s="220"/>
      <c r="T221" s="22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15" t="s">
        <v>157</v>
      </c>
      <c r="AU221" s="215" t="s">
        <v>89</v>
      </c>
      <c r="AV221" s="13" t="s">
        <v>89</v>
      </c>
      <c r="AW221" s="13" t="s">
        <v>36</v>
      </c>
      <c r="AX221" s="13" t="s">
        <v>87</v>
      </c>
      <c r="AY221" s="215" t="s">
        <v>145</v>
      </c>
    </row>
    <row r="222" s="2" customFormat="1" ht="24.15" customHeight="1">
      <c r="A222" s="38"/>
      <c r="B222" s="196"/>
      <c r="C222" s="197" t="s">
        <v>455</v>
      </c>
      <c r="D222" s="197" t="s">
        <v>148</v>
      </c>
      <c r="E222" s="198" t="s">
        <v>404</v>
      </c>
      <c r="F222" s="199" t="s">
        <v>405</v>
      </c>
      <c r="G222" s="200" t="s">
        <v>349</v>
      </c>
      <c r="H222" s="201">
        <v>7.8300000000000001</v>
      </c>
      <c r="I222" s="202"/>
      <c r="J222" s="203">
        <f>ROUND(I222*H222,2)</f>
        <v>0</v>
      </c>
      <c r="K222" s="199" t="s">
        <v>311</v>
      </c>
      <c r="L222" s="39"/>
      <c r="M222" s="204" t="s">
        <v>1</v>
      </c>
      <c r="N222" s="205" t="s">
        <v>44</v>
      </c>
      <c r="O222" s="77"/>
      <c r="P222" s="206">
        <f>O222*H222</f>
        <v>0</v>
      </c>
      <c r="Q222" s="206">
        <v>1.0311999999999999</v>
      </c>
      <c r="R222" s="206">
        <f>Q222*H222</f>
        <v>8.0742959999999986</v>
      </c>
      <c r="S222" s="206">
        <v>0</v>
      </c>
      <c r="T222" s="20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8" t="s">
        <v>153</v>
      </c>
      <c r="AT222" s="208" t="s">
        <v>148</v>
      </c>
      <c r="AU222" s="208" t="s">
        <v>89</v>
      </c>
      <c r="AY222" s="19" t="s">
        <v>145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9" t="s">
        <v>87</v>
      </c>
      <c r="BK222" s="209">
        <f>ROUND(I222*H222,2)</f>
        <v>0</v>
      </c>
      <c r="BL222" s="19" t="s">
        <v>153</v>
      </c>
      <c r="BM222" s="208" t="s">
        <v>923</v>
      </c>
    </row>
    <row r="223" s="13" customFormat="1">
      <c r="A223" s="13"/>
      <c r="B223" s="214"/>
      <c r="C223" s="13"/>
      <c r="D223" s="210" t="s">
        <v>157</v>
      </c>
      <c r="E223" s="215" t="s">
        <v>1</v>
      </c>
      <c r="F223" s="216" t="s">
        <v>924</v>
      </c>
      <c r="G223" s="13"/>
      <c r="H223" s="217">
        <v>1.53</v>
      </c>
      <c r="I223" s="218"/>
      <c r="J223" s="13"/>
      <c r="K223" s="13"/>
      <c r="L223" s="214"/>
      <c r="M223" s="219"/>
      <c r="N223" s="220"/>
      <c r="O223" s="220"/>
      <c r="P223" s="220"/>
      <c r="Q223" s="220"/>
      <c r="R223" s="220"/>
      <c r="S223" s="220"/>
      <c r="T223" s="22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15" t="s">
        <v>157</v>
      </c>
      <c r="AU223" s="215" t="s">
        <v>89</v>
      </c>
      <c r="AV223" s="13" t="s">
        <v>89</v>
      </c>
      <c r="AW223" s="13" t="s">
        <v>36</v>
      </c>
      <c r="AX223" s="13" t="s">
        <v>79</v>
      </c>
      <c r="AY223" s="215" t="s">
        <v>145</v>
      </c>
    </row>
    <row r="224" s="13" customFormat="1">
      <c r="A224" s="13"/>
      <c r="B224" s="214"/>
      <c r="C224" s="13"/>
      <c r="D224" s="210" t="s">
        <v>157</v>
      </c>
      <c r="E224" s="215" t="s">
        <v>1</v>
      </c>
      <c r="F224" s="216" t="s">
        <v>925</v>
      </c>
      <c r="G224" s="13"/>
      <c r="H224" s="217">
        <v>6.2999999999999998</v>
      </c>
      <c r="I224" s="218"/>
      <c r="J224" s="13"/>
      <c r="K224" s="13"/>
      <c r="L224" s="214"/>
      <c r="M224" s="219"/>
      <c r="N224" s="220"/>
      <c r="O224" s="220"/>
      <c r="P224" s="220"/>
      <c r="Q224" s="220"/>
      <c r="R224" s="220"/>
      <c r="S224" s="220"/>
      <c r="T224" s="22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15" t="s">
        <v>157</v>
      </c>
      <c r="AU224" s="215" t="s">
        <v>89</v>
      </c>
      <c r="AV224" s="13" t="s">
        <v>89</v>
      </c>
      <c r="AW224" s="13" t="s">
        <v>36</v>
      </c>
      <c r="AX224" s="13" t="s">
        <v>79</v>
      </c>
      <c r="AY224" s="215" t="s">
        <v>145</v>
      </c>
    </row>
    <row r="225" s="15" customFormat="1">
      <c r="A225" s="15"/>
      <c r="B225" s="229"/>
      <c r="C225" s="15"/>
      <c r="D225" s="210" t="s">
        <v>157</v>
      </c>
      <c r="E225" s="230" t="s">
        <v>1</v>
      </c>
      <c r="F225" s="231" t="s">
        <v>171</v>
      </c>
      <c r="G225" s="15"/>
      <c r="H225" s="232">
        <v>7.8300000000000001</v>
      </c>
      <c r="I225" s="233"/>
      <c r="J225" s="15"/>
      <c r="K225" s="15"/>
      <c r="L225" s="229"/>
      <c r="M225" s="234"/>
      <c r="N225" s="235"/>
      <c r="O225" s="235"/>
      <c r="P225" s="235"/>
      <c r="Q225" s="235"/>
      <c r="R225" s="235"/>
      <c r="S225" s="235"/>
      <c r="T225" s="23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30" t="s">
        <v>157</v>
      </c>
      <c r="AU225" s="230" t="s">
        <v>89</v>
      </c>
      <c r="AV225" s="15" t="s">
        <v>153</v>
      </c>
      <c r="AW225" s="15" t="s">
        <v>36</v>
      </c>
      <c r="AX225" s="15" t="s">
        <v>87</v>
      </c>
      <c r="AY225" s="230" t="s">
        <v>145</v>
      </c>
    </row>
    <row r="226" s="12" customFormat="1" ht="22.8" customHeight="1">
      <c r="A226" s="12"/>
      <c r="B226" s="183"/>
      <c r="C226" s="12"/>
      <c r="D226" s="184" t="s">
        <v>78</v>
      </c>
      <c r="E226" s="194" t="s">
        <v>418</v>
      </c>
      <c r="F226" s="194" t="s">
        <v>419</v>
      </c>
      <c r="G226" s="12"/>
      <c r="H226" s="12"/>
      <c r="I226" s="186"/>
      <c r="J226" s="195">
        <f>BK226</f>
        <v>0</v>
      </c>
      <c r="K226" s="12"/>
      <c r="L226" s="183"/>
      <c r="M226" s="188"/>
      <c r="N226" s="189"/>
      <c r="O226" s="189"/>
      <c r="P226" s="190">
        <f>SUM(P227:P238)</f>
        <v>0</v>
      </c>
      <c r="Q226" s="189"/>
      <c r="R226" s="190">
        <f>SUM(R227:R238)</f>
        <v>0</v>
      </c>
      <c r="S226" s="189"/>
      <c r="T226" s="191">
        <f>SUM(T227:T238)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84" t="s">
        <v>87</v>
      </c>
      <c r="AT226" s="192" t="s">
        <v>78</v>
      </c>
      <c r="AU226" s="192" t="s">
        <v>87</v>
      </c>
      <c r="AY226" s="184" t="s">
        <v>145</v>
      </c>
      <c r="BK226" s="193">
        <f>SUM(BK227:BK238)</f>
        <v>0</v>
      </c>
    </row>
    <row r="227" s="2" customFormat="1" ht="37.8" customHeight="1">
      <c r="A227" s="38"/>
      <c r="B227" s="196"/>
      <c r="C227" s="197" t="s">
        <v>460</v>
      </c>
      <c r="D227" s="197" t="s">
        <v>148</v>
      </c>
      <c r="E227" s="198" t="s">
        <v>824</v>
      </c>
      <c r="F227" s="199" t="s">
        <v>926</v>
      </c>
      <c r="G227" s="200" t="s">
        <v>179</v>
      </c>
      <c r="H227" s="201">
        <v>3.5630000000000002</v>
      </c>
      <c r="I227" s="202"/>
      <c r="J227" s="203">
        <f>ROUND(I227*H227,2)</f>
        <v>0</v>
      </c>
      <c r="K227" s="199" t="s">
        <v>311</v>
      </c>
      <c r="L227" s="39"/>
      <c r="M227" s="204" t="s">
        <v>1</v>
      </c>
      <c r="N227" s="205" t="s">
        <v>44</v>
      </c>
      <c r="O227" s="77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153</v>
      </c>
      <c r="AT227" s="208" t="s">
        <v>148</v>
      </c>
      <c r="AU227" s="208" t="s">
        <v>89</v>
      </c>
      <c r="AY227" s="19" t="s">
        <v>145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9" t="s">
        <v>87</v>
      </c>
      <c r="BK227" s="209">
        <f>ROUND(I227*H227,2)</f>
        <v>0</v>
      </c>
      <c r="BL227" s="19" t="s">
        <v>153</v>
      </c>
      <c r="BM227" s="208" t="s">
        <v>927</v>
      </c>
    </row>
    <row r="228" s="13" customFormat="1">
      <c r="A228" s="13"/>
      <c r="B228" s="214"/>
      <c r="C228" s="13"/>
      <c r="D228" s="210" t="s">
        <v>157</v>
      </c>
      <c r="E228" s="215" t="s">
        <v>1</v>
      </c>
      <c r="F228" s="216" t="s">
        <v>928</v>
      </c>
      <c r="G228" s="13"/>
      <c r="H228" s="217">
        <v>3.5625</v>
      </c>
      <c r="I228" s="218"/>
      <c r="J228" s="13"/>
      <c r="K228" s="13"/>
      <c r="L228" s="214"/>
      <c r="M228" s="219"/>
      <c r="N228" s="220"/>
      <c r="O228" s="220"/>
      <c r="P228" s="220"/>
      <c r="Q228" s="220"/>
      <c r="R228" s="220"/>
      <c r="S228" s="220"/>
      <c r="T228" s="22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15" t="s">
        <v>157</v>
      </c>
      <c r="AU228" s="215" t="s">
        <v>89</v>
      </c>
      <c r="AV228" s="13" t="s">
        <v>89</v>
      </c>
      <c r="AW228" s="13" t="s">
        <v>36</v>
      </c>
      <c r="AX228" s="13" t="s">
        <v>87</v>
      </c>
      <c r="AY228" s="215" t="s">
        <v>145</v>
      </c>
    </row>
    <row r="229" s="2" customFormat="1" ht="24.15" customHeight="1">
      <c r="A229" s="38"/>
      <c r="B229" s="196"/>
      <c r="C229" s="197" t="s">
        <v>465</v>
      </c>
      <c r="D229" s="197" t="s">
        <v>148</v>
      </c>
      <c r="E229" s="198" t="s">
        <v>421</v>
      </c>
      <c r="F229" s="199" t="s">
        <v>422</v>
      </c>
      <c r="G229" s="200" t="s">
        <v>179</v>
      </c>
      <c r="H229" s="201">
        <v>54.722000000000001</v>
      </c>
      <c r="I229" s="202"/>
      <c r="J229" s="203">
        <f>ROUND(I229*H229,2)</f>
        <v>0</v>
      </c>
      <c r="K229" s="199" t="s">
        <v>311</v>
      </c>
      <c r="L229" s="39"/>
      <c r="M229" s="204" t="s">
        <v>1</v>
      </c>
      <c r="N229" s="205" t="s">
        <v>44</v>
      </c>
      <c r="O229" s="77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8" t="s">
        <v>153</v>
      </c>
      <c r="AT229" s="208" t="s">
        <v>148</v>
      </c>
      <c r="AU229" s="208" t="s">
        <v>89</v>
      </c>
      <c r="AY229" s="19" t="s">
        <v>145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9" t="s">
        <v>87</v>
      </c>
      <c r="BK229" s="209">
        <f>ROUND(I229*H229,2)</f>
        <v>0</v>
      </c>
      <c r="BL229" s="19" t="s">
        <v>153</v>
      </c>
      <c r="BM229" s="208" t="s">
        <v>929</v>
      </c>
    </row>
    <row r="230" s="13" customFormat="1">
      <c r="A230" s="13"/>
      <c r="B230" s="214"/>
      <c r="C230" s="13"/>
      <c r="D230" s="210" t="s">
        <v>157</v>
      </c>
      <c r="E230" s="215" t="s">
        <v>1</v>
      </c>
      <c r="F230" s="216" t="s">
        <v>930</v>
      </c>
      <c r="G230" s="13"/>
      <c r="H230" s="217">
        <v>54.721800000000002</v>
      </c>
      <c r="I230" s="218"/>
      <c r="J230" s="13"/>
      <c r="K230" s="13"/>
      <c r="L230" s="214"/>
      <c r="M230" s="219"/>
      <c r="N230" s="220"/>
      <c r="O230" s="220"/>
      <c r="P230" s="220"/>
      <c r="Q230" s="220"/>
      <c r="R230" s="220"/>
      <c r="S230" s="220"/>
      <c r="T230" s="22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5" t="s">
        <v>157</v>
      </c>
      <c r="AU230" s="215" t="s">
        <v>89</v>
      </c>
      <c r="AV230" s="13" t="s">
        <v>89</v>
      </c>
      <c r="AW230" s="13" t="s">
        <v>36</v>
      </c>
      <c r="AX230" s="13" t="s">
        <v>87</v>
      </c>
      <c r="AY230" s="215" t="s">
        <v>145</v>
      </c>
    </row>
    <row r="231" s="2" customFormat="1" ht="24.15" customHeight="1">
      <c r="A231" s="38"/>
      <c r="B231" s="196"/>
      <c r="C231" s="197" t="s">
        <v>471</v>
      </c>
      <c r="D231" s="197" t="s">
        <v>148</v>
      </c>
      <c r="E231" s="198" t="s">
        <v>426</v>
      </c>
      <c r="F231" s="199" t="s">
        <v>427</v>
      </c>
      <c r="G231" s="200" t="s">
        <v>179</v>
      </c>
      <c r="H231" s="201">
        <v>58.284999999999997</v>
      </c>
      <c r="I231" s="202"/>
      <c r="J231" s="203">
        <f>ROUND(I231*H231,2)</f>
        <v>0</v>
      </c>
      <c r="K231" s="199" t="s">
        <v>311</v>
      </c>
      <c r="L231" s="39"/>
      <c r="M231" s="204" t="s">
        <v>1</v>
      </c>
      <c r="N231" s="205" t="s">
        <v>44</v>
      </c>
      <c r="O231" s="77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8" t="s">
        <v>153</v>
      </c>
      <c r="AT231" s="208" t="s">
        <v>148</v>
      </c>
      <c r="AU231" s="208" t="s">
        <v>89</v>
      </c>
      <c r="AY231" s="19" t="s">
        <v>145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9" t="s">
        <v>87</v>
      </c>
      <c r="BK231" s="209">
        <f>ROUND(I231*H231,2)</f>
        <v>0</v>
      </c>
      <c r="BL231" s="19" t="s">
        <v>153</v>
      </c>
      <c r="BM231" s="208" t="s">
        <v>931</v>
      </c>
    </row>
    <row r="232" s="13" customFormat="1">
      <c r="A232" s="13"/>
      <c r="B232" s="214"/>
      <c r="C232" s="13"/>
      <c r="D232" s="210" t="s">
        <v>157</v>
      </c>
      <c r="E232" s="215" t="s">
        <v>1</v>
      </c>
      <c r="F232" s="216" t="s">
        <v>932</v>
      </c>
      <c r="G232" s="13"/>
      <c r="H232" s="217">
        <v>58.284999999999997</v>
      </c>
      <c r="I232" s="218"/>
      <c r="J232" s="13"/>
      <c r="K232" s="13"/>
      <c r="L232" s="214"/>
      <c r="M232" s="219"/>
      <c r="N232" s="220"/>
      <c r="O232" s="220"/>
      <c r="P232" s="220"/>
      <c r="Q232" s="220"/>
      <c r="R232" s="220"/>
      <c r="S232" s="220"/>
      <c r="T232" s="22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15" t="s">
        <v>157</v>
      </c>
      <c r="AU232" s="215" t="s">
        <v>89</v>
      </c>
      <c r="AV232" s="13" t="s">
        <v>89</v>
      </c>
      <c r="AW232" s="13" t="s">
        <v>36</v>
      </c>
      <c r="AX232" s="13" t="s">
        <v>87</v>
      </c>
      <c r="AY232" s="215" t="s">
        <v>145</v>
      </c>
    </row>
    <row r="233" s="2" customFormat="1" ht="14.4" customHeight="1">
      <c r="A233" s="38"/>
      <c r="B233" s="196"/>
      <c r="C233" s="197" t="s">
        <v>478</v>
      </c>
      <c r="D233" s="197" t="s">
        <v>148</v>
      </c>
      <c r="E233" s="198" t="s">
        <v>430</v>
      </c>
      <c r="F233" s="199" t="s">
        <v>431</v>
      </c>
      <c r="G233" s="200" t="s">
        <v>179</v>
      </c>
      <c r="H233" s="201">
        <v>1107.415</v>
      </c>
      <c r="I233" s="202"/>
      <c r="J233" s="203">
        <f>ROUND(I233*H233,2)</f>
        <v>0</v>
      </c>
      <c r="K233" s="199" t="s">
        <v>311</v>
      </c>
      <c r="L233" s="39"/>
      <c r="M233" s="204" t="s">
        <v>1</v>
      </c>
      <c r="N233" s="205" t="s">
        <v>44</v>
      </c>
      <c r="O233" s="77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153</v>
      </c>
      <c r="AT233" s="208" t="s">
        <v>148</v>
      </c>
      <c r="AU233" s="208" t="s">
        <v>89</v>
      </c>
      <c r="AY233" s="19" t="s">
        <v>145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9" t="s">
        <v>87</v>
      </c>
      <c r="BK233" s="209">
        <f>ROUND(I233*H233,2)</f>
        <v>0</v>
      </c>
      <c r="BL233" s="19" t="s">
        <v>153</v>
      </c>
      <c r="BM233" s="208" t="s">
        <v>933</v>
      </c>
    </row>
    <row r="234" s="13" customFormat="1">
      <c r="A234" s="13"/>
      <c r="B234" s="214"/>
      <c r="C234" s="13"/>
      <c r="D234" s="210" t="s">
        <v>157</v>
      </c>
      <c r="E234" s="215" t="s">
        <v>1</v>
      </c>
      <c r="F234" s="216" t="s">
        <v>934</v>
      </c>
      <c r="G234" s="13"/>
      <c r="H234" s="217">
        <v>1107.415</v>
      </c>
      <c r="I234" s="218"/>
      <c r="J234" s="13"/>
      <c r="K234" s="13"/>
      <c r="L234" s="214"/>
      <c r="M234" s="219"/>
      <c r="N234" s="220"/>
      <c r="O234" s="220"/>
      <c r="P234" s="220"/>
      <c r="Q234" s="220"/>
      <c r="R234" s="220"/>
      <c r="S234" s="220"/>
      <c r="T234" s="22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15" t="s">
        <v>157</v>
      </c>
      <c r="AU234" s="215" t="s">
        <v>89</v>
      </c>
      <c r="AV234" s="13" t="s">
        <v>89</v>
      </c>
      <c r="AW234" s="13" t="s">
        <v>36</v>
      </c>
      <c r="AX234" s="13" t="s">
        <v>87</v>
      </c>
      <c r="AY234" s="215" t="s">
        <v>145</v>
      </c>
    </row>
    <row r="235" s="2" customFormat="1" ht="24.15" customHeight="1">
      <c r="A235" s="38"/>
      <c r="B235" s="196"/>
      <c r="C235" s="197" t="s">
        <v>484</v>
      </c>
      <c r="D235" s="197" t="s">
        <v>148</v>
      </c>
      <c r="E235" s="198" t="s">
        <v>436</v>
      </c>
      <c r="F235" s="199" t="s">
        <v>437</v>
      </c>
      <c r="G235" s="200" t="s">
        <v>179</v>
      </c>
      <c r="H235" s="201">
        <v>58.284999999999997</v>
      </c>
      <c r="I235" s="202"/>
      <c r="J235" s="203">
        <f>ROUND(I235*H235,2)</f>
        <v>0</v>
      </c>
      <c r="K235" s="199" t="s">
        <v>311</v>
      </c>
      <c r="L235" s="39"/>
      <c r="M235" s="204" t="s">
        <v>1</v>
      </c>
      <c r="N235" s="205" t="s">
        <v>44</v>
      </c>
      <c r="O235" s="77"/>
      <c r="P235" s="206">
        <f>O235*H235</f>
        <v>0</v>
      </c>
      <c r="Q235" s="206">
        <v>0</v>
      </c>
      <c r="R235" s="206">
        <f>Q235*H235</f>
        <v>0</v>
      </c>
      <c r="S235" s="206">
        <v>0</v>
      </c>
      <c r="T235" s="20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8" t="s">
        <v>153</v>
      </c>
      <c r="AT235" s="208" t="s">
        <v>148</v>
      </c>
      <c r="AU235" s="208" t="s">
        <v>89</v>
      </c>
      <c r="AY235" s="19" t="s">
        <v>145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9" t="s">
        <v>87</v>
      </c>
      <c r="BK235" s="209">
        <f>ROUND(I235*H235,2)</f>
        <v>0</v>
      </c>
      <c r="BL235" s="19" t="s">
        <v>153</v>
      </c>
      <c r="BM235" s="208" t="s">
        <v>935</v>
      </c>
    </row>
    <row r="236" s="13" customFormat="1">
      <c r="A236" s="13"/>
      <c r="B236" s="214"/>
      <c r="C236" s="13"/>
      <c r="D236" s="210" t="s">
        <v>157</v>
      </c>
      <c r="E236" s="215" t="s">
        <v>1</v>
      </c>
      <c r="F236" s="216" t="s">
        <v>936</v>
      </c>
      <c r="G236" s="13"/>
      <c r="H236" s="217">
        <v>54.722000000000001</v>
      </c>
      <c r="I236" s="218"/>
      <c r="J236" s="13"/>
      <c r="K236" s="13"/>
      <c r="L236" s="214"/>
      <c r="M236" s="219"/>
      <c r="N236" s="220"/>
      <c r="O236" s="220"/>
      <c r="P236" s="220"/>
      <c r="Q236" s="220"/>
      <c r="R236" s="220"/>
      <c r="S236" s="220"/>
      <c r="T236" s="22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15" t="s">
        <v>157</v>
      </c>
      <c r="AU236" s="215" t="s">
        <v>89</v>
      </c>
      <c r="AV236" s="13" t="s">
        <v>89</v>
      </c>
      <c r="AW236" s="13" t="s">
        <v>36</v>
      </c>
      <c r="AX236" s="13" t="s">
        <v>79</v>
      </c>
      <c r="AY236" s="215" t="s">
        <v>145</v>
      </c>
    </row>
    <row r="237" s="13" customFormat="1">
      <c r="A237" s="13"/>
      <c r="B237" s="214"/>
      <c r="C237" s="13"/>
      <c r="D237" s="210" t="s">
        <v>157</v>
      </c>
      <c r="E237" s="215" t="s">
        <v>1</v>
      </c>
      <c r="F237" s="216" t="s">
        <v>937</v>
      </c>
      <c r="G237" s="13"/>
      <c r="H237" s="217">
        <v>3.5630000000000002</v>
      </c>
      <c r="I237" s="218"/>
      <c r="J237" s="13"/>
      <c r="K237" s="13"/>
      <c r="L237" s="214"/>
      <c r="M237" s="219"/>
      <c r="N237" s="220"/>
      <c r="O237" s="220"/>
      <c r="P237" s="220"/>
      <c r="Q237" s="220"/>
      <c r="R237" s="220"/>
      <c r="S237" s="220"/>
      <c r="T237" s="22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15" t="s">
        <v>157</v>
      </c>
      <c r="AU237" s="215" t="s">
        <v>89</v>
      </c>
      <c r="AV237" s="13" t="s">
        <v>89</v>
      </c>
      <c r="AW237" s="13" t="s">
        <v>36</v>
      </c>
      <c r="AX237" s="13" t="s">
        <v>79</v>
      </c>
      <c r="AY237" s="215" t="s">
        <v>145</v>
      </c>
    </row>
    <row r="238" s="15" customFormat="1">
      <c r="A238" s="15"/>
      <c r="B238" s="229"/>
      <c r="C238" s="15"/>
      <c r="D238" s="210" t="s">
        <v>157</v>
      </c>
      <c r="E238" s="230" t="s">
        <v>1</v>
      </c>
      <c r="F238" s="231" t="s">
        <v>171</v>
      </c>
      <c r="G238" s="15"/>
      <c r="H238" s="232">
        <v>58.284999999999997</v>
      </c>
      <c r="I238" s="233"/>
      <c r="J238" s="15"/>
      <c r="K238" s="15"/>
      <c r="L238" s="229"/>
      <c r="M238" s="234"/>
      <c r="N238" s="235"/>
      <c r="O238" s="235"/>
      <c r="P238" s="235"/>
      <c r="Q238" s="235"/>
      <c r="R238" s="235"/>
      <c r="S238" s="235"/>
      <c r="T238" s="23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30" t="s">
        <v>157</v>
      </c>
      <c r="AU238" s="230" t="s">
        <v>89</v>
      </c>
      <c r="AV238" s="15" t="s">
        <v>153</v>
      </c>
      <c r="AW238" s="15" t="s">
        <v>36</v>
      </c>
      <c r="AX238" s="15" t="s">
        <v>87</v>
      </c>
      <c r="AY238" s="230" t="s">
        <v>145</v>
      </c>
    </row>
    <row r="239" s="12" customFormat="1" ht="22.8" customHeight="1">
      <c r="A239" s="12"/>
      <c r="B239" s="183"/>
      <c r="C239" s="12"/>
      <c r="D239" s="184" t="s">
        <v>78</v>
      </c>
      <c r="E239" s="194" t="s">
        <v>439</v>
      </c>
      <c r="F239" s="194" t="s">
        <v>440</v>
      </c>
      <c r="G239" s="12"/>
      <c r="H239" s="12"/>
      <c r="I239" s="186"/>
      <c r="J239" s="195">
        <f>BK239</f>
        <v>0</v>
      </c>
      <c r="K239" s="12"/>
      <c r="L239" s="183"/>
      <c r="M239" s="188"/>
      <c r="N239" s="189"/>
      <c r="O239" s="189"/>
      <c r="P239" s="190">
        <f>P240</f>
        <v>0</v>
      </c>
      <c r="Q239" s="189"/>
      <c r="R239" s="190">
        <f>R240</f>
        <v>0</v>
      </c>
      <c r="S239" s="189"/>
      <c r="T239" s="191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84" t="s">
        <v>87</v>
      </c>
      <c r="AT239" s="192" t="s">
        <v>78</v>
      </c>
      <c r="AU239" s="192" t="s">
        <v>87</v>
      </c>
      <c r="AY239" s="184" t="s">
        <v>145</v>
      </c>
      <c r="BK239" s="193">
        <f>BK240</f>
        <v>0</v>
      </c>
    </row>
    <row r="240" s="2" customFormat="1" ht="24.15" customHeight="1">
      <c r="A240" s="38"/>
      <c r="B240" s="196"/>
      <c r="C240" s="197" t="s">
        <v>488</v>
      </c>
      <c r="D240" s="197" t="s">
        <v>148</v>
      </c>
      <c r="E240" s="198" t="s">
        <v>442</v>
      </c>
      <c r="F240" s="199" t="s">
        <v>443</v>
      </c>
      <c r="G240" s="200" t="s">
        <v>179</v>
      </c>
      <c r="H240" s="201">
        <v>169.179</v>
      </c>
      <c r="I240" s="202"/>
      <c r="J240" s="203">
        <f>ROUND(I240*H240,2)</f>
        <v>0</v>
      </c>
      <c r="K240" s="199" t="s">
        <v>311</v>
      </c>
      <c r="L240" s="39"/>
      <c r="M240" s="204" t="s">
        <v>1</v>
      </c>
      <c r="N240" s="205" t="s">
        <v>44</v>
      </c>
      <c r="O240" s="77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8" t="s">
        <v>153</v>
      </c>
      <c r="AT240" s="208" t="s">
        <v>148</v>
      </c>
      <c r="AU240" s="208" t="s">
        <v>89</v>
      </c>
      <c r="AY240" s="19" t="s">
        <v>145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9" t="s">
        <v>87</v>
      </c>
      <c r="BK240" s="209">
        <f>ROUND(I240*H240,2)</f>
        <v>0</v>
      </c>
      <c r="BL240" s="19" t="s">
        <v>153</v>
      </c>
      <c r="BM240" s="208" t="s">
        <v>938</v>
      </c>
    </row>
    <row r="241" s="12" customFormat="1" ht="25.92" customHeight="1">
      <c r="A241" s="12"/>
      <c r="B241" s="183"/>
      <c r="C241" s="12"/>
      <c r="D241" s="184" t="s">
        <v>78</v>
      </c>
      <c r="E241" s="185" t="s">
        <v>446</v>
      </c>
      <c r="F241" s="185" t="s">
        <v>447</v>
      </c>
      <c r="G241" s="12"/>
      <c r="H241" s="12"/>
      <c r="I241" s="186"/>
      <c r="J241" s="187">
        <f>BK241</f>
        <v>0</v>
      </c>
      <c r="K241" s="12"/>
      <c r="L241" s="183"/>
      <c r="M241" s="188"/>
      <c r="N241" s="189"/>
      <c r="O241" s="189"/>
      <c r="P241" s="190">
        <f>P242</f>
        <v>0</v>
      </c>
      <c r="Q241" s="189"/>
      <c r="R241" s="190">
        <f>R242</f>
        <v>0.070000000000000007</v>
      </c>
      <c r="S241" s="189"/>
      <c r="T241" s="191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84" t="s">
        <v>89</v>
      </c>
      <c r="AT241" s="192" t="s">
        <v>78</v>
      </c>
      <c r="AU241" s="192" t="s">
        <v>79</v>
      </c>
      <c r="AY241" s="184" t="s">
        <v>145</v>
      </c>
      <c r="BK241" s="193">
        <f>BK242</f>
        <v>0</v>
      </c>
    </row>
    <row r="242" s="12" customFormat="1" ht="22.8" customHeight="1">
      <c r="A242" s="12"/>
      <c r="B242" s="183"/>
      <c r="C242" s="12"/>
      <c r="D242" s="184" t="s">
        <v>78</v>
      </c>
      <c r="E242" s="194" t="s">
        <v>448</v>
      </c>
      <c r="F242" s="194" t="s">
        <v>449</v>
      </c>
      <c r="G242" s="12"/>
      <c r="H242" s="12"/>
      <c r="I242" s="186"/>
      <c r="J242" s="195">
        <f>BK242</f>
        <v>0</v>
      </c>
      <c r="K242" s="12"/>
      <c r="L242" s="183"/>
      <c r="M242" s="188"/>
      <c r="N242" s="189"/>
      <c r="O242" s="189"/>
      <c r="P242" s="190">
        <f>SUM(P243:P256)</f>
        <v>0</v>
      </c>
      <c r="Q242" s="189"/>
      <c r="R242" s="190">
        <f>SUM(R243:R256)</f>
        <v>0.070000000000000007</v>
      </c>
      <c r="S242" s="189"/>
      <c r="T242" s="191">
        <f>SUM(T243:T256)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84" t="s">
        <v>89</v>
      </c>
      <c r="AT242" s="192" t="s">
        <v>78</v>
      </c>
      <c r="AU242" s="192" t="s">
        <v>87</v>
      </c>
      <c r="AY242" s="184" t="s">
        <v>145</v>
      </c>
      <c r="BK242" s="193">
        <f>SUM(BK243:BK256)</f>
        <v>0</v>
      </c>
    </row>
    <row r="243" s="2" customFormat="1" ht="24.15" customHeight="1">
      <c r="A243" s="38"/>
      <c r="B243" s="196"/>
      <c r="C243" s="197" t="s">
        <v>494</v>
      </c>
      <c r="D243" s="197" t="s">
        <v>148</v>
      </c>
      <c r="E243" s="198" t="s">
        <v>451</v>
      </c>
      <c r="F243" s="199" t="s">
        <v>452</v>
      </c>
      <c r="G243" s="200" t="s">
        <v>349</v>
      </c>
      <c r="H243" s="201">
        <v>95.427999999999997</v>
      </c>
      <c r="I243" s="202"/>
      <c r="J243" s="203">
        <f>ROUND(I243*H243,2)</f>
        <v>0</v>
      </c>
      <c r="K243" s="199" t="s">
        <v>311</v>
      </c>
      <c r="L243" s="39"/>
      <c r="M243" s="204" t="s">
        <v>1</v>
      </c>
      <c r="N243" s="205" t="s">
        <v>44</v>
      </c>
      <c r="O243" s="77"/>
      <c r="P243" s="206">
        <f>O243*H243</f>
        <v>0</v>
      </c>
      <c r="Q243" s="206">
        <v>0</v>
      </c>
      <c r="R243" s="206">
        <f>Q243*H243</f>
        <v>0</v>
      </c>
      <c r="S243" s="206">
        <v>0</v>
      </c>
      <c r="T243" s="20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8" t="s">
        <v>236</v>
      </c>
      <c r="AT243" s="208" t="s">
        <v>148</v>
      </c>
      <c r="AU243" s="208" t="s">
        <v>89</v>
      </c>
      <c r="AY243" s="19" t="s">
        <v>145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9" t="s">
        <v>87</v>
      </c>
      <c r="BK243" s="209">
        <f>ROUND(I243*H243,2)</f>
        <v>0</v>
      </c>
      <c r="BL243" s="19" t="s">
        <v>236</v>
      </c>
      <c r="BM243" s="208" t="s">
        <v>939</v>
      </c>
    </row>
    <row r="244" s="13" customFormat="1">
      <c r="A244" s="13"/>
      <c r="B244" s="214"/>
      <c r="C244" s="13"/>
      <c r="D244" s="210" t="s">
        <v>157</v>
      </c>
      <c r="E244" s="215" t="s">
        <v>1</v>
      </c>
      <c r="F244" s="216" t="s">
        <v>940</v>
      </c>
      <c r="G244" s="13"/>
      <c r="H244" s="217">
        <v>30.307749999999999</v>
      </c>
      <c r="I244" s="218"/>
      <c r="J244" s="13"/>
      <c r="K244" s="13"/>
      <c r="L244" s="214"/>
      <c r="M244" s="219"/>
      <c r="N244" s="220"/>
      <c r="O244" s="220"/>
      <c r="P244" s="220"/>
      <c r="Q244" s="220"/>
      <c r="R244" s="220"/>
      <c r="S244" s="220"/>
      <c r="T244" s="22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15" t="s">
        <v>157</v>
      </c>
      <c r="AU244" s="215" t="s">
        <v>89</v>
      </c>
      <c r="AV244" s="13" t="s">
        <v>89</v>
      </c>
      <c r="AW244" s="13" t="s">
        <v>36</v>
      </c>
      <c r="AX244" s="13" t="s">
        <v>79</v>
      </c>
      <c r="AY244" s="215" t="s">
        <v>145</v>
      </c>
    </row>
    <row r="245" s="13" customFormat="1">
      <c r="A245" s="13"/>
      <c r="B245" s="214"/>
      <c r="C245" s="13"/>
      <c r="D245" s="210" t="s">
        <v>157</v>
      </c>
      <c r="E245" s="215" t="s">
        <v>1</v>
      </c>
      <c r="F245" s="216" t="s">
        <v>941</v>
      </c>
      <c r="G245" s="13"/>
      <c r="H245" s="217">
        <v>17.138000000000002</v>
      </c>
      <c r="I245" s="218"/>
      <c r="J245" s="13"/>
      <c r="K245" s="13"/>
      <c r="L245" s="214"/>
      <c r="M245" s="219"/>
      <c r="N245" s="220"/>
      <c r="O245" s="220"/>
      <c r="P245" s="220"/>
      <c r="Q245" s="220"/>
      <c r="R245" s="220"/>
      <c r="S245" s="220"/>
      <c r="T245" s="22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15" t="s">
        <v>157</v>
      </c>
      <c r="AU245" s="215" t="s">
        <v>89</v>
      </c>
      <c r="AV245" s="13" t="s">
        <v>89</v>
      </c>
      <c r="AW245" s="13" t="s">
        <v>36</v>
      </c>
      <c r="AX245" s="13" t="s">
        <v>79</v>
      </c>
      <c r="AY245" s="215" t="s">
        <v>145</v>
      </c>
    </row>
    <row r="246" s="13" customFormat="1">
      <c r="A246" s="13"/>
      <c r="B246" s="214"/>
      <c r="C246" s="13"/>
      <c r="D246" s="210" t="s">
        <v>157</v>
      </c>
      <c r="E246" s="215" t="s">
        <v>1</v>
      </c>
      <c r="F246" s="216" t="s">
        <v>942</v>
      </c>
      <c r="G246" s="13"/>
      <c r="H246" s="217">
        <v>47.981999999999999</v>
      </c>
      <c r="I246" s="218"/>
      <c r="J246" s="13"/>
      <c r="K246" s="13"/>
      <c r="L246" s="214"/>
      <c r="M246" s="219"/>
      <c r="N246" s="220"/>
      <c r="O246" s="220"/>
      <c r="P246" s="220"/>
      <c r="Q246" s="220"/>
      <c r="R246" s="220"/>
      <c r="S246" s="220"/>
      <c r="T246" s="22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15" t="s">
        <v>157</v>
      </c>
      <c r="AU246" s="215" t="s">
        <v>89</v>
      </c>
      <c r="AV246" s="13" t="s">
        <v>89</v>
      </c>
      <c r="AW246" s="13" t="s">
        <v>36</v>
      </c>
      <c r="AX246" s="13" t="s">
        <v>79</v>
      </c>
      <c r="AY246" s="215" t="s">
        <v>145</v>
      </c>
    </row>
    <row r="247" s="15" customFormat="1">
      <c r="A247" s="15"/>
      <c r="B247" s="229"/>
      <c r="C247" s="15"/>
      <c r="D247" s="210" t="s">
        <v>157</v>
      </c>
      <c r="E247" s="230" t="s">
        <v>1</v>
      </c>
      <c r="F247" s="231" t="s">
        <v>171</v>
      </c>
      <c r="G247" s="15"/>
      <c r="H247" s="232">
        <v>95.427750000000003</v>
      </c>
      <c r="I247" s="233"/>
      <c r="J247" s="15"/>
      <c r="K247" s="15"/>
      <c r="L247" s="229"/>
      <c r="M247" s="234"/>
      <c r="N247" s="235"/>
      <c r="O247" s="235"/>
      <c r="P247" s="235"/>
      <c r="Q247" s="235"/>
      <c r="R247" s="235"/>
      <c r="S247" s="235"/>
      <c r="T247" s="23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30" t="s">
        <v>157</v>
      </c>
      <c r="AU247" s="230" t="s">
        <v>89</v>
      </c>
      <c r="AV247" s="15" t="s">
        <v>153</v>
      </c>
      <c r="AW247" s="15" t="s">
        <v>36</v>
      </c>
      <c r="AX247" s="15" t="s">
        <v>87</v>
      </c>
      <c r="AY247" s="230" t="s">
        <v>145</v>
      </c>
    </row>
    <row r="248" s="2" customFormat="1" ht="14.4" customHeight="1">
      <c r="A248" s="38"/>
      <c r="B248" s="196"/>
      <c r="C248" s="237" t="s">
        <v>618</v>
      </c>
      <c r="D248" s="237" t="s">
        <v>176</v>
      </c>
      <c r="E248" s="238" t="s">
        <v>472</v>
      </c>
      <c r="F248" s="239" t="s">
        <v>473</v>
      </c>
      <c r="G248" s="240" t="s">
        <v>179</v>
      </c>
      <c r="H248" s="241">
        <v>0.033000000000000002</v>
      </c>
      <c r="I248" s="242"/>
      <c r="J248" s="243">
        <f>ROUND(I248*H248,2)</f>
        <v>0</v>
      </c>
      <c r="K248" s="239" t="s">
        <v>311</v>
      </c>
      <c r="L248" s="244"/>
      <c r="M248" s="245" t="s">
        <v>1</v>
      </c>
      <c r="N248" s="246" t="s">
        <v>44</v>
      </c>
      <c r="O248" s="77"/>
      <c r="P248" s="206">
        <f>O248*H248</f>
        <v>0</v>
      </c>
      <c r="Q248" s="206">
        <v>1</v>
      </c>
      <c r="R248" s="206">
        <f>Q248*H248</f>
        <v>0.033000000000000002</v>
      </c>
      <c r="S248" s="206">
        <v>0</v>
      </c>
      <c r="T248" s="20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8" t="s">
        <v>455</v>
      </c>
      <c r="AT248" s="208" t="s">
        <v>176</v>
      </c>
      <c r="AU248" s="208" t="s">
        <v>89</v>
      </c>
      <c r="AY248" s="19" t="s">
        <v>145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9" t="s">
        <v>87</v>
      </c>
      <c r="BK248" s="209">
        <f>ROUND(I248*H248,2)</f>
        <v>0</v>
      </c>
      <c r="BL248" s="19" t="s">
        <v>236</v>
      </c>
      <c r="BM248" s="208" t="s">
        <v>943</v>
      </c>
    </row>
    <row r="249" s="2" customFormat="1">
      <c r="A249" s="38"/>
      <c r="B249" s="39"/>
      <c r="C249" s="38"/>
      <c r="D249" s="210" t="s">
        <v>155</v>
      </c>
      <c r="E249" s="38"/>
      <c r="F249" s="211" t="s">
        <v>645</v>
      </c>
      <c r="G249" s="38"/>
      <c r="H249" s="38"/>
      <c r="I249" s="132"/>
      <c r="J249" s="38"/>
      <c r="K249" s="38"/>
      <c r="L249" s="39"/>
      <c r="M249" s="212"/>
      <c r="N249" s="213"/>
      <c r="O249" s="77"/>
      <c r="P249" s="77"/>
      <c r="Q249" s="77"/>
      <c r="R249" s="77"/>
      <c r="S249" s="77"/>
      <c r="T249" s="7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9" t="s">
        <v>155</v>
      </c>
      <c r="AU249" s="19" t="s">
        <v>89</v>
      </c>
    </row>
    <row r="250" s="13" customFormat="1">
      <c r="A250" s="13"/>
      <c r="B250" s="214"/>
      <c r="C250" s="13"/>
      <c r="D250" s="210" t="s">
        <v>157</v>
      </c>
      <c r="E250" s="215" t="s">
        <v>1</v>
      </c>
      <c r="F250" s="216" t="s">
        <v>944</v>
      </c>
      <c r="G250" s="13"/>
      <c r="H250" s="217">
        <v>0.0333998</v>
      </c>
      <c r="I250" s="218"/>
      <c r="J250" s="13"/>
      <c r="K250" s="13"/>
      <c r="L250" s="214"/>
      <c r="M250" s="219"/>
      <c r="N250" s="220"/>
      <c r="O250" s="220"/>
      <c r="P250" s="220"/>
      <c r="Q250" s="220"/>
      <c r="R250" s="220"/>
      <c r="S250" s="220"/>
      <c r="T250" s="22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15" t="s">
        <v>157</v>
      </c>
      <c r="AU250" s="215" t="s">
        <v>89</v>
      </c>
      <c r="AV250" s="13" t="s">
        <v>89</v>
      </c>
      <c r="AW250" s="13" t="s">
        <v>36</v>
      </c>
      <c r="AX250" s="13" t="s">
        <v>79</v>
      </c>
      <c r="AY250" s="215" t="s">
        <v>145</v>
      </c>
    </row>
    <row r="251" s="15" customFormat="1">
      <c r="A251" s="15"/>
      <c r="B251" s="229"/>
      <c r="C251" s="15"/>
      <c r="D251" s="210" t="s">
        <v>157</v>
      </c>
      <c r="E251" s="230" t="s">
        <v>1</v>
      </c>
      <c r="F251" s="231" t="s">
        <v>171</v>
      </c>
      <c r="G251" s="15"/>
      <c r="H251" s="232">
        <v>0.0333998</v>
      </c>
      <c r="I251" s="233"/>
      <c r="J251" s="15"/>
      <c r="K251" s="15"/>
      <c r="L251" s="229"/>
      <c r="M251" s="234"/>
      <c r="N251" s="235"/>
      <c r="O251" s="235"/>
      <c r="P251" s="235"/>
      <c r="Q251" s="235"/>
      <c r="R251" s="235"/>
      <c r="S251" s="235"/>
      <c r="T251" s="23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30" t="s">
        <v>157</v>
      </c>
      <c r="AU251" s="230" t="s">
        <v>89</v>
      </c>
      <c r="AV251" s="15" t="s">
        <v>153</v>
      </c>
      <c r="AW251" s="15" t="s">
        <v>36</v>
      </c>
      <c r="AX251" s="15" t="s">
        <v>87</v>
      </c>
      <c r="AY251" s="230" t="s">
        <v>145</v>
      </c>
    </row>
    <row r="252" s="2" customFormat="1" ht="24.15" customHeight="1">
      <c r="A252" s="38"/>
      <c r="B252" s="196"/>
      <c r="C252" s="197" t="s">
        <v>620</v>
      </c>
      <c r="D252" s="197" t="s">
        <v>148</v>
      </c>
      <c r="E252" s="198" t="s">
        <v>456</v>
      </c>
      <c r="F252" s="199" t="s">
        <v>457</v>
      </c>
      <c r="G252" s="200" t="s">
        <v>349</v>
      </c>
      <c r="H252" s="201">
        <v>190.856</v>
      </c>
      <c r="I252" s="202"/>
      <c r="J252" s="203">
        <f>ROUND(I252*H252,2)</f>
        <v>0</v>
      </c>
      <c r="K252" s="199" t="s">
        <v>311</v>
      </c>
      <c r="L252" s="39"/>
      <c r="M252" s="204" t="s">
        <v>1</v>
      </c>
      <c r="N252" s="205" t="s">
        <v>44</v>
      </c>
      <c r="O252" s="77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8" t="s">
        <v>236</v>
      </c>
      <c r="AT252" s="208" t="s">
        <v>148</v>
      </c>
      <c r="AU252" s="208" t="s">
        <v>89</v>
      </c>
      <c r="AY252" s="19" t="s">
        <v>145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9" t="s">
        <v>87</v>
      </c>
      <c r="BK252" s="209">
        <f>ROUND(I252*H252,2)</f>
        <v>0</v>
      </c>
      <c r="BL252" s="19" t="s">
        <v>236</v>
      </c>
      <c r="BM252" s="208" t="s">
        <v>945</v>
      </c>
    </row>
    <row r="253" s="13" customFormat="1">
      <c r="A253" s="13"/>
      <c r="B253" s="214"/>
      <c r="C253" s="13"/>
      <c r="D253" s="210" t="s">
        <v>157</v>
      </c>
      <c r="E253" s="215" t="s">
        <v>1</v>
      </c>
      <c r="F253" s="216" t="s">
        <v>946</v>
      </c>
      <c r="G253" s="13"/>
      <c r="H253" s="217">
        <v>190.856</v>
      </c>
      <c r="I253" s="218"/>
      <c r="J253" s="13"/>
      <c r="K253" s="13"/>
      <c r="L253" s="214"/>
      <c r="M253" s="219"/>
      <c r="N253" s="220"/>
      <c r="O253" s="220"/>
      <c r="P253" s="220"/>
      <c r="Q253" s="220"/>
      <c r="R253" s="220"/>
      <c r="S253" s="220"/>
      <c r="T253" s="22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15" t="s">
        <v>157</v>
      </c>
      <c r="AU253" s="215" t="s">
        <v>89</v>
      </c>
      <c r="AV253" s="13" t="s">
        <v>89</v>
      </c>
      <c r="AW253" s="13" t="s">
        <v>36</v>
      </c>
      <c r="AX253" s="13" t="s">
        <v>87</v>
      </c>
      <c r="AY253" s="215" t="s">
        <v>145</v>
      </c>
    </row>
    <row r="254" s="2" customFormat="1" ht="14.4" customHeight="1">
      <c r="A254" s="38"/>
      <c r="B254" s="196"/>
      <c r="C254" s="237" t="s">
        <v>623</v>
      </c>
      <c r="D254" s="237" t="s">
        <v>176</v>
      </c>
      <c r="E254" s="238" t="s">
        <v>466</v>
      </c>
      <c r="F254" s="239" t="s">
        <v>467</v>
      </c>
      <c r="G254" s="240" t="s">
        <v>179</v>
      </c>
      <c r="H254" s="241">
        <v>0.036999999999999998</v>
      </c>
      <c r="I254" s="242"/>
      <c r="J254" s="243">
        <f>ROUND(I254*H254,2)</f>
        <v>0</v>
      </c>
      <c r="K254" s="239" t="s">
        <v>311</v>
      </c>
      <c r="L254" s="244"/>
      <c r="M254" s="245" t="s">
        <v>1</v>
      </c>
      <c r="N254" s="246" t="s">
        <v>44</v>
      </c>
      <c r="O254" s="77"/>
      <c r="P254" s="206">
        <f>O254*H254</f>
        <v>0</v>
      </c>
      <c r="Q254" s="206">
        <v>1</v>
      </c>
      <c r="R254" s="206">
        <f>Q254*H254</f>
        <v>0.036999999999999998</v>
      </c>
      <c r="S254" s="206">
        <v>0</v>
      </c>
      <c r="T254" s="20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8" t="s">
        <v>455</v>
      </c>
      <c r="AT254" s="208" t="s">
        <v>176</v>
      </c>
      <c r="AU254" s="208" t="s">
        <v>89</v>
      </c>
      <c r="AY254" s="19" t="s">
        <v>145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9" t="s">
        <v>87</v>
      </c>
      <c r="BK254" s="209">
        <f>ROUND(I254*H254,2)</f>
        <v>0</v>
      </c>
      <c r="BL254" s="19" t="s">
        <v>236</v>
      </c>
      <c r="BM254" s="208" t="s">
        <v>947</v>
      </c>
    </row>
    <row r="255" s="13" customFormat="1">
      <c r="A255" s="13"/>
      <c r="B255" s="214"/>
      <c r="C255" s="13"/>
      <c r="D255" s="210" t="s">
        <v>157</v>
      </c>
      <c r="E255" s="215" t="s">
        <v>1</v>
      </c>
      <c r="F255" s="216" t="s">
        <v>948</v>
      </c>
      <c r="G255" s="13"/>
      <c r="H255" s="217">
        <v>0.036999999999999998</v>
      </c>
      <c r="I255" s="218"/>
      <c r="J255" s="13"/>
      <c r="K255" s="13"/>
      <c r="L255" s="214"/>
      <c r="M255" s="219"/>
      <c r="N255" s="220"/>
      <c r="O255" s="220"/>
      <c r="P255" s="220"/>
      <c r="Q255" s="220"/>
      <c r="R255" s="220"/>
      <c r="S255" s="220"/>
      <c r="T255" s="22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15" t="s">
        <v>157</v>
      </c>
      <c r="AU255" s="215" t="s">
        <v>89</v>
      </c>
      <c r="AV255" s="13" t="s">
        <v>89</v>
      </c>
      <c r="AW255" s="13" t="s">
        <v>36</v>
      </c>
      <c r="AX255" s="13" t="s">
        <v>87</v>
      </c>
      <c r="AY255" s="215" t="s">
        <v>145</v>
      </c>
    </row>
    <row r="256" s="2" customFormat="1" ht="24.15" customHeight="1">
      <c r="A256" s="38"/>
      <c r="B256" s="196"/>
      <c r="C256" s="197" t="s">
        <v>628</v>
      </c>
      <c r="D256" s="197" t="s">
        <v>148</v>
      </c>
      <c r="E256" s="198" t="s">
        <v>461</v>
      </c>
      <c r="F256" s="199" t="s">
        <v>462</v>
      </c>
      <c r="G256" s="200" t="s">
        <v>179</v>
      </c>
      <c r="H256" s="201">
        <v>0.070000000000000007</v>
      </c>
      <c r="I256" s="202"/>
      <c r="J256" s="203">
        <f>ROUND(I256*H256,2)</f>
        <v>0</v>
      </c>
      <c r="K256" s="199" t="s">
        <v>311</v>
      </c>
      <c r="L256" s="39"/>
      <c r="M256" s="204" t="s">
        <v>1</v>
      </c>
      <c r="N256" s="205" t="s">
        <v>44</v>
      </c>
      <c r="O256" s="77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8" t="s">
        <v>236</v>
      </c>
      <c r="AT256" s="208" t="s">
        <v>148</v>
      </c>
      <c r="AU256" s="208" t="s">
        <v>89</v>
      </c>
      <c r="AY256" s="19" t="s">
        <v>145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9" t="s">
        <v>87</v>
      </c>
      <c r="BK256" s="209">
        <f>ROUND(I256*H256,2)</f>
        <v>0</v>
      </c>
      <c r="BL256" s="19" t="s">
        <v>236</v>
      </c>
      <c r="BM256" s="208" t="s">
        <v>949</v>
      </c>
    </row>
    <row r="257" s="12" customFormat="1" ht="25.92" customHeight="1">
      <c r="A257" s="12"/>
      <c r="B257" s="183"/>
      <c r="C257" s="12"/>
      <c r="D257" s="184" t="s">
        <v>78</v>
      </c>
      <c r="E257" s="185" t="s">
        <v>202</v>
      </c>
      <c r="F257" s="185" t="s">
        <v>410</v>
      </c>
      <c r="G257" s="12"/>
      <c r="H257" s="12"/>
      <c r="I257" s="186"/>
      <c r="J257" s="187">
        <f>BK257</f>
        <v>0</v>
      </c>
      <c r="K257" s="12"/>
      <c r="L257" s="183"/>
      <c r="M257" s="188"/>
      <c r="N257" s="189"/>
      <c r="O257" s="189"/>
      <c r="P257" s="190">
        <f>SUM(P258:P275)</f>
        <v>0</v>
      </c>
      <c r="Q257" s="189"/>
      <c r="R257" s="190">
        <f>SUM(R258:R275)</f>
        <v>5.6458001499999995</v>
      </c>
      <c r="S257" s="189"/>
      <c r="T257" s="191">
        <f>SUM(T258:T275)</f>
        <v>79.118490000000008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84" t="s">
        <v>153</v>
      </c>
      <c r="AT257" s="192" t="s">
        <v>78</v>
      </c>
      <c r="AU257" s="192" t="s">
        <v>79</v>
      </c>
      <c r="AY257" s="184" t="s">
        <v>145</v>
      </c>
      <c r="BK257" s="193">
        <f>SUM(BK258:BK275)</f>
        <v>0</v>
      </c>
    </row>
    <row r="258" s="2" customFormat="1" ht="24.15" customHeight="1">
      <c r="A258" s="38"/>
      <c r="B258" s="196"/>
      <c r="C258" s="197" t="s">
        <v>632</v>
      </c>
      <c r="D258" s="197" t="s">
        <v>148</v>
      </c>
      <c r="E258" s="198" t="s">
        <v>608</v>
      </c>
      <c r="F258" s="199" t="s">
        <v>605</v>
      </c>
      <c r="G258" s="200" t="s">
        <v>606</v>
      </c>
      <c r="H258" s="201">
        <v>1</v>
      </c>
      <c r="I258" s="202"/>
      <c r="J258" s="203">
        <f>ROUND(I258*H258,2)</f>
        <v>0</v>
      </c>
      <c r="K258" s="199" t="s">
        <v>1</v>
      </c>
      <c r="L258" s="39"/>
      <c r="M258" s="204" t="s">
        <v>1</v>
      </c>
      <c r="N258" s="205" t="s">
        <v>44</v>
      </c>
      <c r="O258" s="77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8" t="s">
        <v>153</v>
      </c>
      <c r="AT258" s="208" t="s">
        <v>148</v>
      </c>
      <c r="AU258" s="208" t="s">
        <v>87</v>
      </c>
      <c r="AY258" s="19" t="s">
        <v>145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9" t="s">
        <v>87</v>
      </c>
      <c r="BK258" s="209">
        <f>ROUND(I258*H258,2)</f>
        <v>0</v>
      </c>
      <c r="BL258" s="19" t="s">
        <v>153</v>
      </c>
      <c r="BM258" s="208" t="s">
        <v>950</v>
      </c>
    </row>
    <row r="259" s="2" customFormat="1" ht="14.4" customHeight="1">
      <c r="A259" s="38"/>
      <c r="B259" s="196"/>
      <c r="C259" s="197" t="s">
        <v>635</v>
      </c>
      <c r="D259" s="197" t="s">
        <v>148</v>
      </c>
      <c r="E259" s="198" t="s">
        <v>951</v>
      </c>
      <c r="F259" s="199" t="s">
        <v>609</v>
      </c>
      <c r="G259" s="200" t="s">
        <v>606</v>
      </c>
      <c r="H259" s="201">
        <v>8</v>
      </c>
      <c r="I259" s="202"/>
      <c r="J259" s="203">
        <f>ROUND(I259*H259,2)</f>
        <v>0</v>
      </c>
      <c r="K259" s="199" t="s">
        <v>1</v>
      </c>
      <c r="L259" s="39"/>
      <c r="M259" s="204" t="s">
        <v>1</v>
      </c>
      <c r="N259" s="205" t="s">
        <v>44</v>
      </c>
      <c r="O259" s="77"/>
      <c r="P259" s="206">
        <f>O259*H259</f>
        <v>0</v>
      </c>
      <c r="Q259" s="206">
        <v>0</v>
      </c>
      <c r="R259" s="206">
        <f>Q259*H259</f>
        <v>0</v>
      </c>
      <c r="S259" s="206">
        <v>0</v>
      </c>
      <c r="T259" s="20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8" t="s">
        <v>153</v>
      </c>
      <c r="AT259" s="208" t="s">
        <v>148</v>
      </c>
      <c r="AU259" s="208" t="s">
        <v>87</v>
      </c>
      <c r="AY259" s="19" t="s">
        <v>145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9" t="s">
        <v>87</v>
      </c>
      <c r="BK259" s="209">
        <f>ROUND(I259*H259,2)</f>
        <v>0</v>
      </c>
      <c r="BL259" s="19" t="s">
        <v>153</v>
      </c>
      <c r="BM259" s="208" t="s">
        <v>952</v>
      </c>
    </row>
    <row r="260" s="2" customFormat="1" ht="14.4" customHeight="1">
      <c r="A260" s="38"/>
      <c r="B260" s="196"/>
      <c r="C260" s="197" t="s">
        <v>638</v>
      </c>
      <c r="D260" s="197" t="s">
        <v>148</v>
      </c>
      <c r="E260" s="198" t="s">
        <v>953</v>
      </c>
      <c r="F260" s="199" t="s">
        <v>954</v>
      </c>
      <c r="G260" s="200" t="s">
        <v>349</v>
      </c>
      <c r="H260" s="201">
        <v>3.7400000000000002</v>
      </c>
      <c r="I260" s="202"/>
      <c r="J260" s="203">
        <f>ROUND(I260*H260,2)</f>
        <v>0</v>
      </c>
      <c r="K260" s="199" t="s">
        <v>311</v>
      </c>
      <c r="L260" s="39"/>
      <c r="M260" s="204" t="s">
        <v>1</v>
      </c>
      <c r="N260" s="205" t="s">
        <v>44</v>
      </c>
      <c r="O260" s="77"/>
      <c r="P260" s="206">
        <f>O260*H260</f>
        <v>0</v>
      </c>
      <c r="Q260" s="206">
        <v>0.00063000000000000003</v>
      </c>
      <c r="R260" s="206">
        <f>Q260*H260</f>
        <v>0.0023562000000000001</v>
      </c>
      <c r="S260" s="206">
        <v>0</v>
      </c>
      <c r="T260" s="20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8" t="s">
        <v>250</v>
      </c>
      <c r="AT260" s="208" t="s">
        <v>148</v>
      </c>
      <c r="AU260" s="208" t="s">
        <v>87</v>
      </c>
      <c r="AY260" s="19" t="s">
        <v>145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9" t="s">
        <v>87</v>
      </c>
      <c r="BK260" s="209">
        <f>ROUND(I260*H260,2)</f>
        <v>0</v>
      </c>
      <c r="BL260" s="19" t="s">
        <v>250</v>
      </c>
      <c r="BM260" s="208" t="s">
        <v>955</v>
      </c>
    </row>
    <row r="261" s="13" customFormat="1">
      <c r="A261" s="13"/>
      <c r="B261" s="214"/>
      <c r="C261" s="13"/>
      <c r="D261" s="210" t="s">
        <v>157</v>
      </c>
      <c r="E261" s="215" t="s">
        <v>1</v>
      </c>
      <c r="F261" s="216" t="s">
        <v>956</v>
      </c>
      <c r="G261" s="13"/>
      <c r="H261" s="217">
        <v>3.7400000000000002</v>
      </c>
      <c r="I261" s="218"/>
      <c r="J261" s="13"/>
      <c r="K261" s="13"/>
      <c r="L261" s="214"/>
      <c r="M261" s="219"/>
      <c r="N261" s="220"/>
      <c r="O261" s="220"/>
      <c r="P261" s="220"/>
      <c r="Q261" s="220"/>
      <c r="R261" s="220"/>
      <c r="S261" s="220"/>
      <c r="T261" s="22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15" t="s">
        <v>157</v>
      </c>
      <c r="AU261" s="215" t="s">
        <v>87</v>
      </c>
      <c r="AV261" s="13" t="s">
        <v>89</v>
      </c>
      <c r="AW261" s="13" t="s">
        <v>36</v>
      </c>
      <c r="AX261" s="13" t="s">
        <v>87</v>
      </c>
      <c r="AY261" s="215" t="s">
        <v>145</v>
      </c>
    </row>
    <row r="262" s="2" customFormat="1" ht="24.15" customHeight="1">
      <c r="A262" s="38"/>
      <c r="B262" s="196"/>
      <c r="C262" s="197" t="s">
        <v>640</v>
      </c>
      <c r="D262" s="197" t="s">
        <v>148</v>
      </c>
      <c r="E262" s="198" t="s">
        <v>611</v>
      </c>
      <c r="F262" s="199" t="s">
        <v>612</v>
      </c>
      <c r="G262" s="200" t="s">
        <v>511</v>
      </c>
      <c r="H262" s="201">
        <v>18.039999999999999</v>
      </c>
      <c r="I262" s="202"/>
      <c r="J262" s="203">
        <f>ROUND(I262*H262,2)</f>
        <v>0</v>
      </c>
      <c r="K262" s="199" t="s">
        <v>311</v>
      </c>
      <c r="L262" s="39"/>
      <c r="M262" s="204" t="s">
        <v>1</v>
      </c>
      <c r="N262" s="205" t="s">
        <v>44</v>
      </c>
      <c r="O262" s="77"/>
      <c r="P262" s="206">
        <f>O262*H262</f>
        <v>0</v>
      </c>
      <c r="Q262" s="206">
        <v>0.00018000000000000001</v>
      </c>
      <c r="R262" s="206">
        <f>Q262*H262</f>
        <v>0.0032472</v>
      </c>
      <c r="S262" s="206">
        <v>0</v>
      </c>
      <c r="T262" s="20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8" t="s">
        <v>250</v>
      </c>
      <c r="AT262" s="208" t="s">
        <v>148</v>
      </c>
      <c r="AU262" s="208" t="s">
        <v>87</v>
      </c>
      <c r="AY262" s="19" t="s">
        <v>145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9" t="s">
        <v>87</v>
      </c>
      <c r="BK262" s="209">
        <f>ROUND(I262*H262,2)</f>
        <v>0</v>
      </c>
      <c r="BL262" s="19" t="s">
        <v>250</v>
      </c>
      <c r="BM262" s="208" t="s">
        <v>957</v>
      </c>
    </row>
    <row r="263" s="13" customFormat="1">
      <c r="A263" s="13"/>
      <c r="B263" s="214"/>
      <c r="C263" s="13"/>
      <c r="D263" s="210" t="s">
        <v>157</v>
      </c>
      <c r="E263" s="215" t="s">
        <v>1</v>
      </c>
      <c r="F263" s="216" t="s">
        <v>958</v>
      </c>
      <c r="G263" s="13"/>
      <c r="H263" s="217">
        <v>18.039999999999999</v>
      </c>
      <c r="I263" s="218"/>
      <c r="J263" s="13"/>
      <c r="K263" s="13"/>
      <c r="L263" s="214"/>
      <c r="M263" s="219"/>
      <c r="N263" s="220"/>
      <c r="O263" s="220"/>
      <c r="P263" s="220"/>
      <c r="Q263" s="220"/>
      <c r="R263" s="220"/>
      <c r="S263" s="220"/>
      <c r="T263" s="22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15" t="s">
        <v>157</v>
      </c>
      <c r="AU263" s="215" t="s">
        <v>87</v>
      </c>
      <c r="AV263" s="13" t="s">
        <v>89</v>
      </c>
      <c r="AW263" s="13" t="s">
        <v>36</v>
      </c>
      <c r="AX263" s="13" t="s">
        <v>87</v>
      </c>
      <c r="AY263" s="215" t="s">
        <v>145</v>
      </c>
    </row>
    <row r="264" s="2" customFormat="1" ht="24.15" customHeight="1">
      <c r="A264" s="38"/>
      <c r="B264" s="196"/>
      <c r="C264" s="197" t="s">
        <v>643</v>
      </c>
      <c r="D264" s="197" t="s">
        <v>148</v>
      </c>
      <c r="E264" s="198" t="s">
        <v>959</v>
      </c>
      <c r="F264" s="199" t="s">
        <v>960</v>
      </c>
      <c r="G264" s="200" t="s">
        <v>511</v>
      </c>
      <c r="H264" s="201">
        <v>6</v>
      </c>
      <c r="I264" s="202"/>
      <c r="J264" s="203">
        <f>ROUND(I264*H264,2)</f>
        <v>0</v>
      </c>
      <c r="K264" s="199" t="s">
        <v>311</v>
      </c>
      <c r="L264" s="39"/>
      <c r="M264" s="204" t="s">
        <v>1</v>
      </c>
      <c r="N264" s="205" t="s">
        <v>44</v>
      </c>
      <c r="O264" s="77"/>
      <c r="P264" s="206">
        <f>O264*H264</f>
        <v>0</v>
      </c>
      <c r="Q264" s="206">
        <v>0.14760999999999999</v>
      </c>
      <c r="R264" s="206">
        <f>Q264*H264</f>
        <v>0.88565999999999989</v>
      </c>
      <c r="S264" s="206">
        <v>0</v>
      </c>
      <c r="T264" s="20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8" t="s">
        <v>250</v>
      </c>
      <c r="AT264" s="208" t="s">
        <v>148</v>
      </c>
      <c r="AU264" s="208" t="s">
        <v>87</v>
      </c>
      <c r="AY264" s="19" t="s">
        <v>145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9" t="s">
        <v>87</v>
      </c>
      <c r="BK264" s="209">
        <f>ROUND(I264*H264,2)</f>
        <v>0</v>
      </c>
      <c r="BL264" s="19" t="s">
        <v>250</v>
      </c>
      <c r="BM264" s="208" t="s">
        <v>961</v>
      </c>
    </row>
    <row r="265" s="13" customFormat="1">
      <c r="A265" s="13"/>
      <c r="B265" s="214"/>
      <c r="C265" s="13"/>
      <c r="D265" s="210" t="s">
        <v>157</v>
      </c>
      <c r="E265" s="215" t="s">
        <v>1</v>
      </c>
      <c r="F265" s="216" t="s">
        <v>187</v>
      </c>
      <c r="G265" s="13"/>
      <c r="H265" s="217">
        <v>6</v>
      </c>
      <c r="I265" s="218"/>
      <c r="J265" s="13"/>
      <c r="K265" s="13"/>
      <c r="L265" s="214"/>
      <c r="M265" s="219"/>
      <c r="N265" s="220"/>
      <c r="O265" s="220"/>
      <c r="P265" s="220"/>
      <c r="Q265" s="220"/>
      <c r="R265" s="220"/>
      <c r="S265" s="220"/>
      <c r="T265" s="22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15" t="s">
        <v>157</v>
      </c>
      <c r="AU265" s="215" t="s">
        <v>87</v>
      </c>
      <c r="AV265" s="13" t="s">
        <v>89</v>
      </c>
      <c r="AW265" s="13" t="s">
        <v>36</v>
      </c>
      <c r="AX265" s="13" t="s">
        <v>87</v>
      </c>
      <c r="AY265" s="215" t="s">
        <v>145</v>
      </c>
    </row>
    <row r="266" s="2" customFormat="1" ht="14.4" customHeight="1">
      <c r="A266" s="38"/>
      <c r="B266" s="196"/>
      <c r="C266" s="237" t="s">
        <v>648</v>
      </c>
      <c r="D266" s="237" t="s">
        <v>176</v>
      </c>
      <c r="E266" s="238" t="s">
        <v>962</v>
      </c>
      <c r="F266" s="239" t="s">
        <v>963</v>
      </c>
      <c r="G266" s="240" t="s">
        <v>190</v>
      </c>
      <c r="H266" s="241">
        <v>20</v>
      </c>
      <c r="I266" s="242"/>
      <c r="J266" s="243">
        <f>ROUND(I266*H266,2)</f>
        <v>0</v>
      </c>
      <c r="K266" s="239" t="s">
        <v>1</v>
      </c>
      <c r="L266" s="244"/>
      <c r="M266" s="245" t="s">
        <v>1</v>
      </c>
      <c r="N266" s="246" t="s">
        <v>44</v>
      </c>
      <c r="O266" s="77"/>
      <c r="P266" s="206">
        <f>O266*H266</f>
        <v>0</v>
      </c>
      <c r="Q266" s="206">
        <v>0.045999999999999999</v>
      </c>
      <c r="R266" s="206">
        <f>Q266*H266</f>
        <v>0.91999999999999993</v>
      </c>
      <c r="S266" s="206">
        <v>0</v>
      </c>
      <c r="T266" s="20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8" t="s">
        <v>250</v>
      </c>
      <c r="AT266" s="208" t="s">
        <v>176</v>
      </c>
      <c r="AU266" s="208" t="s">
        <v>87</v>
      </c>
      <c r="AY266" s="19" t="s">
        <v>145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19" t="s">
        <v>87</v>
      </c>
      <c r="BK266" s="209">
        <f>ROUND(I266*H266,2)</f>
        <v>0</v>
      </c>
      <c r="BL266" s="19" t="s">
        <v>250</v>
      </c>
      <c r="BM266" s="208" t="s">
        <v>964</v>
      </c>
    </row>
    <row r="267" s="13" customFormat="1">
      <c r="A267" s="13"/>
      <c r="B267" s="214"/>
      <c r="C267" s="13"/>
      <c r="D267" s="210" t="s">
        <v>157</v>
      </c>
      <c r="E267" s="215" t="s">
        <v>1</v>
      </c>
      <c r="F267" s="216" t="s">
        <v>965</v>
      </c>
      <c r="G267" s="13"/>
      <c r="H267" s="217">
        <v>20</v>
      </c>
      <c r="I267" s="218"/>
      <c r="J267" s="13"/>
      <c r="K267" s="13"/>
      <c r="L267" s="214"/>
      <c r="M267" s="219"/>
      <c r="N267" s="220"/>
      <c r="O267" s="220"/>
      <c r="P267" s="220"/>
      <c r="Q267" s="220"/>
      <c r="R267" s="220"/>
      <c r="S267" s="220"/>
      <c r="T267" s="22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15" t="s">
        <v>157</v>
      </c>
      <c r="AU267" s="215" t="s">
        <v>87</v>
      </c>
      <c r="AV267" s="13" t="s">
        <v>89</v>
      </c>
      <c r="AW267" s="13" t="s">
        <v>36</v>
      </c>
      <c r="AX267" s="13" t="s">
        <v>87</v>
      </c>
      <c r="AY267" s="215" t="s">
        <v>145</v>
      </c>
    </row>
    <row r="268" s="2" customFormat="1" ht="24.15" customHeight="1">
      <c r="A268" s="38"/>
      <c r="B268" s="196"/>
      <c r="C268" s="197" t="s">
        <v>651</v>
      </c>
      <c r="D268" s="197" t="s">
        <v>148</v>
      </c>
      <c r="E268" s="198" t="s">
        <v>411</v>
      </c>
      <c r="F268" s="199" t="s">
        <v>412</v>
      </c>
      <c r="G268" s="200" t="s">
        <v>190</v>
      </c>
      <c r="H268" s="201">
        <v>2</v>
      </c>
      <c r="I268" s="202"/>
      <c r="J268" s="203">
        <f>ROUND(I268*H268,2)</f>
        <v>0</v>
      </c>
      <c r="K268" s="199" t="s">
        <v>311</v>
      </c>
      <c r="L268" s="39"/>
      <c r="M268" s="204" t="s">
        <v>1</v>
      </c>
      <c r="N268" s="205" t="s">
        <v>44</v>
      </c>
      <c r="O268" s="77"/>
      <c r="P268" s="206">
        <f>O268*H268</f>
        <v>0</v>
      </c>
      <c r="Q268" s="206">
        <v>0.0064900000000000001</v>
      </c>
      <c r="R268" s="206">
        <f>Q268*H268</f>
        <v>0.01298</v>
      </c>
      <c r="S268" s="206">
        <v>0</v>
      </c>
      <c r="T268" s="20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8" t="s">
        <v>250</v>
      </c>
      <c r="AT268" s="208" t="s">
        <v>148</v>
      </c>
      <c r="AU268" s="208" t="s">
        <v>87</v>
      </c>
      <c r="AY268" s="19" t="s">
        <v>145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9" t="s">
        <v>87</v>
      </c>
      <c r="BK268" s="209">
        <f>ROUND(I268*H268,2)</f>
        <v>0</v>
      </c>
      <c r="BL268" s="19" t="s">
        <v>250</v>
      </c>
      <c r="BM268" s="208" t="s">
        <v>966</v>
      </c>
    </row>
    <row r="269" s="2" customFormat="1" ht="14.4" customHeight="1">
      <c r="A269" s="38"/>
      <c r="B269" s="196"/>
      <c r="C269" s="197" t="s">
        <v>654</v>
      </c>
      <c r="D269" s="197" t="s">
        <v>148</v>
      </c>
      <c r="E269" s="198" t="s">
        <v>414</v>
      </c>
      <c r="F269" s="199" t="s">
        <v>415</v>
      </c>
      <c r="G269" s="200" t="s">
        <v>161</v>
      </c>
      <c r="H269" s="201">
        <v>30.401</v>
      </c>
      <c r="I269" s="202"/>
      <c r="J269" s="203">
        <f>ROUND(I269*H269,2)</f>
        <v>0</v>
      </c>
      <c r="K269" s="199" t="s">
        <v>311</v>
      </c>
      <c r="L269" s="39"/>
      <c r="M269" s="204" t="s">
        <v>1</v>
      </c>
      <c r="N269" s="205" t="s">
        <v>44</v>
      </c>
      <c r="O269" s="77"/>
      <c r="P269" s="206">
        <f>O269*H269</f>
        <v>0</v>
      </c>
      <c r="Q269" s="206">
        <v>0.12</v>
      </c>
      <c r="R269" s="206">
        <f>Q269*H269</f>
        <v>3.64812</v>
      </c>
      <c r="S269" s="206">
        <v>2.4900000000000002</v>
      </c>
      <c r="T269" s="207">
        <f>S269*H269</f>
        <v>75.698490000000007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8" t="s">
        <v>250</v>
      </c>
      <c r="AT269" s="208" t="s">
        <v>148</v>
      </c>
      <c r="AU269" s="208" t="s">
        <v>87</v>
      </c>
      <c r="AY269" s="19" t="s">
        <v>145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19" t="s">
        <v>87</v>
      </c>
      <c r="BK269" s="209">
        <f>ROUND(I269*H269,2)</f>
        <v>0</v>
      </c>
      <c r="BL269" s="19" t="s">
        <v>250</v>
      </c>
      <c r="BM269" s="208" t="s">
        <v>967</v>
      </c>
    </row>
    <row r="270" s="13" customFormat="1">
      <c r="A270" s="13"/>
      <c r="B270" s="214"/>
      <c r="C270" s="13"/>
      <c r="D270" s="210" t="s">
        <v>157</v>
      </c>
      <c r="E270" s="215" t="s">
        <v>1</v>
      </c>
      <c r="F270" s="216" t="s">
        <v>968</v>
      </c>
      <c r="G270" s="13"/>
      <c r="H270" s="217">
        <v>34.719299999999997</v>
      </c>
      <c r="I270" s="218"/>
      <c r="J270" s="13"/>
      <c r="K270" s="13"/>
      <c r="L270" s="214"/>
      <c r="M270" s="219"/>
      <c r="N270" s="220"/>
      <c r="O270" s="220"/>
      <c r="P270" s="220"/>
      <c r="Q270" s="220"/>
      <c r="R270" s="220"/>
      <c r="S270" s="220"/>
      <c r="T270" s="22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15" t="s">
        <v>157</v>
      </c>
      <c r="AU270" s="215" t="s">
        <v>87</v>
      </c>
      <c r="AV270" s="13" t="s">
        <v>89</v>
      </c>
      <c r="AW270" s="13" t="s">
        <v>36</v>
      </c>
      <c r="AX270" s="13" t="s">
        <v>79</v>
      </c>
      <c r="AY270" s="215" t="s">
        <v>145</v>
      </c>
    </row>
    <row r="271" s="13" customFormat="1">
      <c r="A271" s="13"/>
      <c r="B271" s="214"/>
      <c r="C271" s="13"/>
      <c r="D271" s="210" t="s">
        <v>157</v>
      </c>
      <c r="E271" s="215" t="s">
        <v>1</v>
      </c>
      <c r="F271" s="216" t="s">
        <v>969</v>
      </c>
      <c r="G271" s="13"/>
      <c r="H271" s="217">
        <v>-1.425</v>
      </c>
      <c r="I271" s="218"/>
      <c r="J271" s="13"/>
      <c r="K271" s="13"/>
      <c r="L271" s="214"/>
      <c r="M271" s="219"/>
      <c r="N271" s="220"/>
      <c r="O271" s="220"/>
      <c r="P271" s="220"/>
      <c r="Q271" s="220"/>
      <c r="R271" s="220"/>
      <c r="S271" s="220"/>
      <c r="T271" s="22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15" t="s">
        <v>157</v>
      </c>
      <c r="AU271" s="215" t="s">
        <v>87</v>
      </c>
      <c r="AV271" s="13" t="s">
        <v>89</v>
      </c>
      <c r="AW271" s="13" t="s">
        <v>36</v>
      </c>
      <c r="AX271" s="13" t="s">
        <v>79</v>
      </c>
      <c r="AY271" s="215" t="s">
        <v>145</v>
      </c>
    </row>
    <row r="272" s="13" customFormat="1">
      <c r="A272" s="13"/>
      <c r="B272" s="214"/>
      <c r="C272" s="13"/>
      <c r="D272" s="210" t="s">
        <v>157</v>
      </c>
      <c r="E272" s="215" t="s">
        <v>1</v>
      </c>
      <c r="F272" s="216" t="s">
        <v>970</v>
      </c>
      <c r="G272" s="13"/>
      <c r="H272" s="217">
        <v>-2.89296</v>
      </c>
      <c r="I272" s="218"/>
      <c r="J272" s="13"/>
      <c r="K272" s="13"/>
      <c r="L272" s="214"/>
      <c r="M272" s="219"/>
      <c r="N272" s="220"/>
      <c r="O272" s="220"/>
      <c r="P272" s="220"/>
      <c r="Q272" s="220"/>
      <c r="R272" s="220"/>
      <c r="S272" s="220"/>
      <c r="T272" s="22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15" t="s">
        <v>157</v>
      </c>
      <c r="AU272" s="215" t="s">
        <v>87</v>
      </c>
      <c r="AV272" s="13" t="s">
        <v>89</v>
      </c>
      <c r="AW272" s="13" t="s">
        <v>36</v>
      </c>
      <c r="AX272" s="13" t="s">
        <v>79</v>
      </c>
      <c r="AY272" s="215" t="s">
        <v>145</v>
      </c>
    </row>
    <row r="273" s="15" customFormat="1">
      <c r="A273" s="15"/>
      <c r="B273" s="229"/>
      <c r="C273" s="15"/>
      <c r="D273" s="210" t="s">
        <v>157</v>
      </c>
      <c r="E273" s="230" t="s">
        <v>1</v>
      </c>
      <c r="F273" s="231" t="s">
        <v>171</v>
      </c>
      <c r="G273" s="15"/>
      <c r="H273" s="232">
        <v>30.401340000000001</v>
      </c>
      <c r="I273" s="233"/>
      <c r="J273" s="15"/>
      <c r="K273" s="15"/>
      <c r="L273" s="229"/>
      <c r="M273" s="234"/>
      <c r="N273" s="235"/>
      <c r="O273" s="235"/>
      <c r="P273" s="235"/>
      <c r="Q273" s="235"/>
      <c r="R273" s="235"/>
      <c r="S273" s="235"/>
      <c r="T273" s="236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30" t="s">
        <v>157</v>
      </c>
      <c r="AU273" s="230" t="s">
        <v>87</v>
      </c>
      <c r="AV273" s="15" t="s">
        <v>153</v>
      </c>
      <c r="AW273" s="15" t="s">
        <v>36</v>
      </c>
      <c r="AX273" s="15" t="s">
        <v>87</v>
      </c>
      <c r="AY273" s="230" t="s">
        <v>145</v>
      </c>
    </row>
    <row r="274" s="2" customFormat="1" ht="14.4" customHeight="1">
      <c r="A274" s="38"/>
      <c r="B274" s="196"/>
      <c r="C274" s="197" t="s">
        <v>656</v>
      </c>
      <c r="D274" s="197" t="s">
        <v>148</v>
      </c>
      <c r="E274" s="198" t="s">
        <v>814</v>
      </c>
      <c r="F274" s="199" t="s">
        <v>971</v>
      </c>
      <c r="G274" s="200" t="s">
        <v>161</v>
      </c>
      <c r="H274" s="201">
        <v>1.425</v>
      </c>
      <c r="I274" s="202"/>
      <c r="J274" s="203">
        <f>ROUND(I274*H274,2)</f>
        <v>0</v>
      </c>
      <c r="K274" s="199" t="s">
        <v>311</v>
      </c>
      <c r="L274" s="39"/>
      <c r="M274" s="204" t="s">
        <v>1</v>
      </c>
      <c r="N274" s="205" t="s">
        <v>44</v>
      </c>
      <c r="O274" s="77"/>
      <c r="P274" s="206">
        <f>O274*H274</f>
        <v>0</v>
      </c>
      <c r="Q274" s="206">
        <v>0.12171</v>
      </c>
      <c r="R274" s="206">
        <f>Q274*H274</f>
        <v>0.17343675</v>
      </c>
      <c r="S274" s="206">
        <v>2.3999999999999999</v>
      </c>
      <c r="T274" s="207">
        <f>S274*H274</f>
        <v>3.4199999999999999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08" t="s">
        <v>250</v>
      </c>
      <c r="AT274" s="208" t="s">
        <v>148</v>
      </c>
      <c r="AU274" s="208" t="s">
        <v>87</v>
      </c>
      <c r="AY274" s="19" t="s">
        <v>145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9" t="s">
        <v>87</v>
      </c>
      <c r="BK274" s="209">
        <f>ROUND(I274*H274,2)</f>
        <v>0</v>
      </c>
      <c r="BL274" s="19" t="s">
        <v>250</v>
      </c>
      <c r="BM274" s="208" t="s">
        <v>972</v>
      </c>
    </row>
    <row r="275" s="13" customFormat="1">
      <c r="A275" s="13"/>
      <c r="B275" s="214"/>
      <c r="C275" s="13"/>
      <c r="D275" s="210" t="s">
        <v>157</v>
      </c>
      <c r="E275" s="215" t="s">
        <v>1</v>
      </c>
      <c r="F275" s="216" t="s">
        <v>973</v>
      </c>
      <c r="G275" s="13"/>
      <c r="H275" s="217">
        <v>1.425</v>
      </c>
      <c r="I275" s="218"/>
      <c r="J275" s="13"/>
      <c r="K275" s="13"/>
      <c r="L275" s="214"/>
      <c r="M275" s="219"/>
      <c r="N275" s="220"/>
      <c r="O275" s="220"/>
      <c r="P275" s="220"/>
      <c r="Q275" s="220"/>
      <c r="R275" s="220"/>
      <c r="S275" s="220"/>
      <c r="T275" s="22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15" t="s">
        <v>157</v>
      </c>
      <c r="AU275" s="215" t="s">
        <v>87</v>
      </c>
      <c r="AV275" s="13" t="s">
        <v>89</v>
      </c>
      <c r="AW275" s="13" t="s">
        <v>36</v>
      </c>
      <c r="AX275" s="13" t="s">
        <v>87</v>
      </c>
      <c r="AY275" s="215" t="s">
        <v>145</v>
      </c>
    </row>
    <row r="276" s="12" customFormat="1" ht="25.92" customHeight="1">
      <c r="A276" s="12"/>
      <c r="B276" s="183"/>
      <c r="C276" s="12"/>
      <c r="D276" s="184" t="s">
        <v>78</v>
      </c>
      <c r="E276" s="185" t="s">
        <v>115</v>
      </c>
      <c r="F276" s="185" t="s">
        <v>116</v>
      </c>
      <c r="G276" s="12"/>
      <c r="H276" s="12"/>
      <c r="I276" s="186"/>
      <c r="J276" s="187">
        <f>BK276</f>
        <v>0</v>
      </c>
      <c r="K276" s="12"/>
      <c r="L276" s="183"/>
      <c r="M276" s="188"/>
      <c r="N276" s="189"/>
      <c r="O276" s="189"/>
      <c r="P276" s="190">
        <f>P277+P281</f>
        <v>0</v>
      </c>
      <c r="Q276" s="189"/>
      <c r="R276" s="190">
        <f>R277+R281</f>
        <v>0</v>
      </c>
      <c r="S276" s="189"/>
      <c r="T276" s="191">
        <f>T277+T281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84" t="s">
        <v>146</v>
      </c>
      <c r="AT276" s="192" t="s">
        <v>78</v>
      </c>
      <c r="AU276" s="192" t="s">
        <v>79</v>
      </c>
      <c r="AY276" s="184" t="s">
        <v>145</v>
      </c>
      <c r="BK276" s="193">
        <f>BK277+BK281</f>
        <v>0</v>
      </c>
    </row>
    <row r="277" s="12" customFormat="1" ht="22.8" customHeight="1">
      <c r="A277" s="12"/>
      <c r="B277" s="183"/>
      <c r="C277" s="12"/>
      <c r="D277" s="184" t="s">
        <v>78</v>
      </c>
      <c r="E277" s="194" t="s">
        <v>476</v>
      </c>
      <c r="F277" s="194" t="s">
        <v>477</v>
      </c>
      <c r="G277" s="12"/>
      <c r="H277" s="12"/>
      <c r="I277" s="186"/>
      <c r="J277" s="195">
        <f>BK277</f>
        <v>0</v>
      </c>
      <c r="K277" s="12"/>
      <c r="L277" s="183"/>
      <c r="M277" s="188"/>
      <c r="N277" s="189"/>
      <c r="O277" s="189"/>
      <c r="P277" s="190">
        <f>SUM(P278:P280)</f>
        <v>0</v>
      </c>
      <c r="Q277" s="189"/>
      <c r="R277" s="190">
        <f>SUM(R278:R280)</f>
        <v>0</v>
      </c>
      <c r="S277" s="189"/>
      <c r="T277" s="191">
        <f>SUM(T278:T280)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84" t="s">
        <v>146</v>
      </c>
      <c r="AT277" s="192" t="s">
        <v>78</v>
      </c>
      <c r="AU277" s="192" t="s">
        <v>87</v>
      </c>
      <c r="AY277" s="184" t="s">
        <v>145</v>
      </c>
      <c r="BK277" s="193">
        <f>SUM(BK278:BK280)</f>
        <v>0</v>
      </c>
    </row>
    <row r="278" s="2" customFormat="1" ht="14.4" customHeight="1">
      <c r="A278" s="38"/>
      <c r="B278" s="196"/>
      <c r="C278" s="197" t="s">
        <v>658</v>
      </c>
      <c r="D278" s="197" t="s">
        <v>148</v>
      </c>
      <c r="E278" s="198" t="s">
        <v>479</v>
      </c>
      <c r="F278" s="199" t="s">
        <v>480</v>
      </c>
      <c r="G278" s="200" t="s">
        <v>481</v>
      </c>
      <c r="H278" s="201">
        <v>1</v>
      </c>
      <c r="I278" s="202"/>
      <c r="J278" s="203">
        <f>ROUND(I278*H278,2)</f>
        <v>0</v>
      </c>
      <c r="K278" s="199" t="s">
        <v>311</v>
      </c>
      <c r="L278" s="39"/>
      <c r="M278" s="204" t="s">
        <v>1</v>
      </c>
      <c r="N278" s="205" t="s">
        <v>44</v>
      </c>
      <c r="O278" s="77"/>
      <c r="P278" s="206">
        <f>O278*H278</f>
        <v>0</v>
      </c>
      <c r="Q278" s="206">
        <v>0</v>
      </c>
      <c r="R278" s="206">
        <f>Q278*H278</f>
        <v>0</v>
      </c>
      <c r="S278" s="206">
        <v>0</v>
      </c>
      <c r="T278" s="20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8" t="s">
        <v>482</v>
      </c>
      <c r="AT278" s="208" t="s">
        <v>148</v>
      </c>
      <c r="AU278" s="208" t="s">
        <v>89</v>
      </c>
      <c r="AY278" s="19" t="s">
        <v>145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9" t="s">
        <v>87</v>
      </c>
      <c r="BK278" s="209">
        <f>ROUND(I278*H278,2)</f>
        <v>0</v>
      </c>
      <c r="BL278" s="19" t="s">
        <v>482</v>
      </c>
      <c r="BM278" s="208" t="s">
        <v>974</v>
      </c>
    </row>
    <row r="279" s="2" customFormat="1" ht="14.4" customHeight="1">
      <c r="A279" s="38"/>
      <c r="B279" s="196"/>
      <c r="C279" s="197" t="s">
        <v>660</v>
      </c>
      <c r="D279" s="197" t="s">
        <v>148</v>
      </c>
      <c r="E279" s="198" t="s">
        <v>485</v>
      </c>
      <c r="F279" s="199" t="s">
        <v>486</v>
      </c>
      <c r="G279" s="200" t="s">
        <v>481</v>
      </c>
      <c r="H279" s="201">
        <v>1</v>
      </c>
      <c r="I279" s="202"/>
      <c r="J279" s="203">
        <f>ROUND(I279*H279,2)</f>
        <v>0</v>
      </c>
      <c r="K279" s="199" t="s">
        <v>311</v>
      </c>
      <c r="L279" s="39"/>
      <c r="M279" s="204" t="s">
        <v>1</v>
      </c>
      <c r="N279" s="205" t="s">
        <v>44</v>
      </c>
      <c r="O279" s="77"/>
      <c r="P279" s="206">
        <f>O279*H279</f>
        <v>0</v>
      </c>
      <c r="Q279" s="206">
        <v>0</v>
      </c>
      <c r="R279" s="206">
        <f>Q279*H279</f>
        <v>0</v>
      </c>
      <c r="S279" s="206">
        <v>0</v>
      </c>
      <c r="T279" s="20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08" t="s">
        <v>482</v>
      </c>
      <c r="AT279" s="208" t="s">
        <v>148</v>
      </c>
      <c r="AU279" s="208" t="s">
        <v>89</v>
      </c>
      <c r="AY279" s="19" t="s">
        <v>145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9" t="s">
        <v>87</v>
      </c>
      <c r="BK279" s="209">
        <f>ROUND(I279*H279,2)</f>
        <v>0</v>
      </c>
      <c r="BL279" s="19" t="s">
        <v>482</v>
      </c>
      <c r="BM279" s="208" t="s">
        <v>975</v>
      </c>
    </row>
    <row r="280" s="2" customFormat="1" ht="14.4" customHeight="1">
      <c r="A280" s="38"/>
      <c r="B280" s="196"/>
      <c r="C280" s="197" t="s">
        <v>662</v>
      </c>
      <c r="D280" s="197" t="s">
        <v>148</v>
      </c>
      <c r="E280" s="198" t="s">
        <v>489</v>
      </c>
      <c r="F280" s="199" t="s">
        <v>490</v>
      </c>
      <c r="G280" s="200" t="s">
        <v>481</v>
      </c>
      <c r="H280" s="201">
        <v>1</v>
      </c>
      <c r="I280" s="202"/>
      <c r="J280" s="203">
        <f>ROUND(I280*H280,2)</f>
        <v>0</v>
      </c>
      <c r="K280" s="199" t="s">
        <v>311</v>
      </c>
      <c r="L280" s="39"/>
      <c r="M280" s="204" t="s">
        <v>1</v>
      </c>
      <c r="N280" s="205" t="s">
        <v>44</v>
      </c>
      <c r="O280" s="77"/>
      <c r="P280" s="206">
        <f>O280*H280</f>
        <v>0</v>
      </c>
      <c r="Q280" s="206">
        <v>0</v>
      </c>
      <c r="R280" s="206">
        <f>Q280*H280</f>
        <v>0</v>
      </c>
      <c r="S280" s="206">
        <v>0</v>
      </c>
      <c r="T280" s="20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8" t="s">
        <v>482</v>
      </c>
      <c r="AT280" s="208" t="s">
        <v>148</v>
      </c>
      <c r="AU280" s="208" t="s">
        <v>89</v>
      </c>
      <c r="AY280" s="19" t="s">
        <v>145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9" t="s">
        <v>87</v>
      </c>
      <c r="BK280" s="209">
        <f>ROUND(I280*H280,2)</f>
        <v>0</v>
      </c>
      <c r="BL280" s="19" t="s">
        <v>482</v>
      </c>
      <c r="BM280" s="208" t="s">
        <v>976</v>
      </c>
    </row>
    <row r="281" s="12" customFormat="1" ht="22.8" customHeight="1">
      <c r="A281" s="12"/>
      <c r="B281" s="183"/>
      <c r="C281" s="12"/>
      <c r="D281" s="184" t="s">
        <v>78</v>
      </c>
      <c r="E281" s="194" t="s">
        <v>492</v>
      </c>
      <c r="F281" s="194" t="s">
        <v>493</v>
      </c>
      <c r="G281" s="12"/>
      <c r="H281" s="12"/>
      <c r="I281" s="186"/>
      <c r="J281" s="195">
        <f>BK281</f>
        <v>0</v>
      </c>
      <c r="K281" s="12"/>
      <c r="L281" s="183"/>
      <c r="M281" s="188"/>
      <c r="N281" s="189"/>
      <c r="O281" s="189"/>
      <c r="P281" s="190">
        <f>P282</f>
        <v>0</v>
      </c>
      <c r="Q281" s="189"/>
      <c r="R281" s="190">
        <f>R282</f>
        <v>0</v>
      </c>
      <c r="S281" s="189"/>
      <c r="T281" s="191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84" t="s">
        <v>146</v>
      </c>
      <c r="AT281" s="192" t="s">
        <v>78</v>
      </c>
      <c r="AU281" s="192" t="s">
        <v>87</v>
      </c>
      <c r="AY281" s="184" t="s">
        <v>145</v>
      </c>
      <c r="BK281" s="193">
        <f>BK282</f>
        <v>0</v>
      </c>
    </row>
    <row r="282" s="2" customFormat="1" ht="14.4" customHeight="1">
      <c r="A282" s="38"/>
      <c r="B282" s="196"/>
      <c r="C282" s="197" t="s">
        <v>977</v>
      </c>
      <c r="D282" s="197" t="s">
        <v>148</v>
      </c>
      <c r="E282" s="198" t="s">
        <v>495</v>
      </c>
      <c r="F282" s="199" t="s">
        <v>493</v>
      </c>
      <c r="G282" s="200" t="s">
        <v>481</v>
      </c>
      <c r="H282" s="201">
        <v>1</v>
      </c>
      <c r="I282" s="202"/>
      <c r="J282" s="203">
        <f>ROUND(I282*H282,2)</f>
        <v>0</v>
      </c>
      <c r="K282" s="199" t="s">
        <v>311</v>
      </c>
      <c r="L282" s="39"/>
      <c r="M282" s="260" t="s">
        <v>1</v>
      </c>
      <c r="N282" s="261" t="s">
        <v>44</v>
      </c>
      <c r="O282" s="250"/>
      <c r="P282" s="262">
        <f>O282*H282</f>
        <v>0</v>
      </c>
      <c r="Q282" s="262">
        <v>0</v>
      </c>
      <c r="R282" s="262">
        <f>Q282*H282</f>
        <v>0</v>
      </c>
      <c r="S282" s="262">
        <v>0</v>
      </c>
      <c r="T282" s="263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08" t="s">
        <v>482</v>
      </c>
      <c r="AT282" s="208" t="s">
        <v>148</v>
      </c>
      <c r="AU282" s="208" t="s">
        <v>89</v>
      </c>
      <c r="AY282" s="19" t="s">
        <v>145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9" t="s">
        <v>87</v>
      </c>
      <c r="BK282" s="209">
        <f>ROUND(I282*H282,2)</f>
        <v>0</v>
      </c>
      <c r="BL282" s="19" t="s">
        <v>482</v>
      </c>
      <c r="BM282" s="208" t="s">
        <v>978</v>
      </c>
    </row>
    <row r="283" s="2" customFormat="1" ht="6.96" customHeight="1">
      <c r="A283" s="38"/>
      <c r="B283" s="60"/>
      <c r="C283" s="61"/>
      <c r="D283" s="61"/>
      <c r="E283" s="61"/>
      <c r="F283" s="61"/>
      <c r="G283" s="61"/>
      <c r="H283" s="61"/>
      <c r="I283" s="156"/>
      <c r="J283" s="61"/>
      <c r="K283" s="61"/>
      <c r="L283" s="39"/>
      <c r="M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</row>
  </sheetData>
  <autoFilter ref="C132:K2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118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Oprava, přestavba propustků na trati v úseku Nedvědice - Tišnov</v>
      </c>
      <c r="F7" s="32"/>
      <c r="G7" s="32"/>
      <c r="H7" s="32"/>
      <c r="I7" s="128"/>
      <c r="L7" s="22"/>
    </row>
    <row r="8" hidden="1" s="1" customFormat="1" ht="12" customHeight="1">
      <c r="B8" s="22"/>
      <c r="D8" s="32" t="s">
        <v>119</v>
      </c>
      <c r="I8" s="128"/>
      <c r="L8" s="22"/>
    </row>
    <row r="9" hidden="1" s="2" customFormat="1" ht="16.5" customHeight="1">
      <c r="A9" s="38"/>
      <c r="B9" s="39"/>
      <c r="C9" s="38"/>
      <c r="D9" s="38"/>
      <c r="E9" s="131" t="s">
        <v>294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295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39"/>
      <c r="C11" s="38"/>
      <c r="D11" s="38"/>
      <c r="E11" s="67" t="s">
        <v>979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ROUND(J134,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ROUND((SUM(BE134:BE185)),  2)</f>
        <v>0</v>
      </c>
      <c r="G35" s="38"/>
      <c r="H35" s="38"/>
      <c r="I35" s="143">
        <v>0.20999999999999999</v>
      </c>
      <c r="J35" s="142">
        <f>ROUND(((SUM(BE134:BE185))*I35),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ROUND((SUM(BF134:BF185)),  2)</f>
        <v>0</v>
      </c>
      <c r="G36" s="38"/>
      <c r="H36" s="38"/>
      <c r="I36" s="143">
        <v>0.14999999999999999</v>
      </c>
      <c r="J36" s="142">
        <f>ROUND(((SUM(BF134:BF185))*I36),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ROUND((SUM(BG134:BG185)),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ROUND((SUM(BH134:BH185)),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ROUND((SUM(BI134:BI185)),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Oprava, přestavba propustků na trati v úseku Nedvědice - Tišnov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119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294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295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02.05 - Propustek v km 85,532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122</v>
      </c>
      <c r="D96" s="144"/>
      <c r="E96" s="144"/>
      <c r="F96" s="144"/>
      <c r="G96" s="144"/>
      <c r="H96" s="144"/>
      <c r="I96" s="159"/>
      <c r="J96" s="160" t="s">
        <v>123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124</v>
      </c>
      <c r="D98" s="38"/>
      <c r="E98" s="38"/>
      <c r="F98" s="38"/>
      <c r="G98" s="38"/>
      <c r="H98" s="38"/>
      <c r="I98" s="132"/>
      <c r="J98" s="96">
        <f>J134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hidden="1" s="9" customFormat="1" ht="24.96" customHeight="1">
      <c r="A99" s="9"/>
      <c r="B99" s="162"/>
      <c r="C99" s="9"/>
      <c r="D99" s="163" t="s">
        <v>126</v>
      </c>
      <c r="E99" s="164"/>
      <c r="F99" s="164"/>
      <c r="G99" s="164"/>
      <c r="H99" s="164"/>
      <c r="I99" s="165"/>
      <c r="J99" s="166">
        <f>J135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67"/>
      <c r="C100" s="10"/>
      <c r="D100" s="168" t="s">
        <v>297</v>
      </c>
      <c r="E100" s="169"/>
      <c r="F100" s="169"/>
      <c r="G100" s="169"/>
      <c r="H100" s="169"/>
      <c r="I100" s="170"/>
      <c r="J100" s="171">
        <f>J136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67"/>
      <c r="C101" s="10"/>
      <c r="D101" s="168" t="s">
        <v>298</v>
      </c>
      <c r="E101" s="169"/>
      <c r="F101" s="169"/>
      <c r="G101" s="169"/>
      <c r="H101" s="169"/>
      <c r="I101" s="170"/>
      <c r="J101" s="171">
        <f>J144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67"/>
      <c r="C102" s="10"/>
      <c r="D102" s="168" t="s">
        <v>299</v>
      </c>
      <c r="E102" s="169"/>
      <c r="F102" s="169"/>
      <c r="G102" s="169"/>
      <c r="H102" s="169"/>
      <c r="I102" s="170"/>
      <c r="J102" s="171">
        <f>J152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67"/>
      <c r="C103" s="10"/>
      <c r="D103" s="168" t="s">
        <v>300</v>
      </c>
      <c r="E103" s="169"/>
      <c r="F103" s="169"/>
      <c r="G103" s="169"/>
      <c r="H103" s="169"/>
      <c r="I103" s="170"/>
      <c r="J103" s="171">
        <f>J158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67"/>
      <c r="C104" s="10"/>
      <c r="D104" s="168" t="s">
        <v>980</v>
      </c>
      <c r="E104" s="169"/>
      <c r="F104" s="169"/>
      <c r="G104" s="169"/>
      <c r="H104" s="169"/>
      <c r="I104" s="170"/>
      <c r="J104" s="171">
        <f>J160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67"/>
      <c r="C105" s="10"/>
      <c r="D105" s="168" t="s">
        <v>301</v>
      </c>
      <c r="E105" s="169"/>
      <c r="F105" s="169"/>
      <c r="G105" s="169"/>
      <c r="H105" s="169"/>
      <c r="I105" s="170"/>
      <c r="J105" s="171">
        <f>J162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67"/>
      <c r="C106" s="10"/>
      <c r="D106" s="168" t="s">
        <v>302</v>
      </c>
      <c r="E106" s="169"/>
      <c r="F106" s="169"/>
      <c r="G106" s="169"/>
      <c r="H106" s="169"/>
      <c r="I106" s="170"/>
      <c r="J106" s="171">
        <f>J171</f>
        <v>0</v>
      </c>
      <c r="K106" s="10"/>
      <c r="L106" s="16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67"/>
      <c r="C107" s="10"/>
      <c r="D107" s="168" t="s">
        <v>303</v>
      </c>
      <c r="E107" s="169"/>
      <c r="F107" s="169"/>
      <c r="G107" s="169"/>
      <c r="H107" s="169"/>
      <c r="I107" s="170"/>
      <c r="J107" s="171">
        <f>J173</f>
        <v>0</v>
      </c>
      <c r="K107" s="10"/>
      <c r="L107" s="16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62"/>
      <c r="C108" s="9"/>
      <c r="D108" s="163" t="s">
        <v>304</v>
      </c>
      <c r="E108" s="164"/>
      <c r="F108" s="164"/>
      <c r="G108" s="164"/>
      <c r="H108" s="164"/>
      <c r="I108" s="165"/>
      <c r="J108" s="166">
        <f>J175</f>
        <v>0</v>
      </c>
      <c r="K108" s="9"/>
      <c r="L108" s="16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67"/>
      <c r="C109" s="10"/>
      <c r="D109" s="168" t="s">
        <v>981</v>
      </c>
      <c r="E109" s="169"/>
      <c r="F109" s="169"/>
      <c r="G109" s="169"/>
      <c r="H109" s="169"/>
      <c r="I109" s="170"/>
      <c r="J109" s="171">
        <f>J176</f>
        <v>0</v>
      </c>
      <c r="K109" s="10"/>
      <c r="L109" s="16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62"/>
      <c r="C110" s="9"/>
      <c r="D110" s="163" t="s">
        <v>129</v>
      </c>
      <c r="E110" s="164"/>
      <c r="F110" s="164"/>
      <c r="G110" s="164"/>
      <c r="H110" s="164"/>
      <c r="I110" s="165"/>
      <c r="J110" s="166">
        <f>J178</f>
        <v>0</v>
      </c>
      <c r="K110" s="9"/>
      <c r="L110" s="16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10" customFormat="1" ht="19.92" customHeight="1">
      <c r="A111" s="10"/>
      <c r="B111" s="167"/>
      <c r="C111" s="10"/>
      <c r="D111" s="168" t="s">
        <v>306</v>
      </c>
      <c r="E111" s="169"/>
      <c r="F111" s="169"/>
      <c r="G111" s="169"/>
      <c r="H111" s="169"/>
      <c r="I111" s="170"/>
      <c r="J111" s="171">
        <f>J179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67"/>
      <c r="C112" s="10"/>
      <c r="D112" s="168" t="s">
        <v>307</v>
      </c>
      <c r="E112" s="169"/>
      <c r="F112" s="169"/>
      <c r="G112" s="169"/>
      <c r="H112" s="169"/>
      <c r="I112" s="170"/>
      <c r="J112" s="171">
        <f>J184</f>
        <v>0</v>
      </c>
      <c r="K112" s="10"/>
      <c r="L112" s="16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2" customFormat="1" ht="21.84" customHeight="1">
      <c r="A113" s="38"/>
      <c r="B113" s="39"/>
      <c r="C113" s="38"/>
      <c r="D113" s="38"/>
      <c r="E113" s="38"/>
      <c r="F113" s="38"/>
      <c r="G113" s="38"/>
      <c r="H113" s="38"/>
      <c r="I113" s="132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 s="2" customFormat="1" ht="6.96" customHeight="1">
      <c r="A114" s="38"/>
      <c r="B114" s="60"/>
      <c r="C114" s="61"/>
      <c r="D114" s="61"/>
      <c r="E114" s="61"/>
      <c r="F114" s="61"/>
      <c r="G114" s="61"/>
      <c r="H114" s="61"/>
      <c r="I114" s="156"/>
      <c r="J114" s="61"/>
      <c r="K114" s="61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hidden="1"/>
    <row r="116" hidden="1"/>
    <row r="117" hidden="1"/>
    <row r="118" s="2" customFormat="1" ht="6.96" customHeight="1">
      <c r="A118" s="38"/>
      <c r="B118" s="62"/>
      <c r="C118" s="63"/>
      <c r="D118" s="63"/>
      <c r="E118" s="63"/>
      <c r="F118" s="63"/>
      <c r="G118" s="63"/>
      <c r="H118" s="63"/>
      <c r="I118" s="157"/>
      <c r="J118" s="63"/>
      <c r="K118" s="63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130</v>
      </c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38"/>
      <c r="E121" s="38"/>
      <c r="F121" s="38"/>
      <c r="G121" s="38"/>
      <c r="H121" s="38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131" t="str">
        <f>E7</f>
        <v>Oprava, přestavba propustků na trati v úseku Nedvědice - Tišnov</v>
      </c>
      <c r="F122" s="32"/>
      <c r="G122" s="32"/>
      <c r="H122" s="32"/>
      <c r="I122" s="132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2"/>
      <c r="C123" s="32" t="s">
        <v>119</v>
      </c>
      <c r="I123" s="128"/>
      <c r="L123" s="22"/>
    </row>
    <row r="124" s="2" customFormat="1" ht="16.5" customHeight="1">
      <c r="A124" s="38"/>
      <c r="B124" s="39"/>
      <c r="C124" s="38"/>
      <c r="D124" s="38"/>
      <c r="E124" s="131" t="s">
        <v>294</v>
      </c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295</v>
      </c>
      <c r="D125" s="38"/>
      <c r="E125" s="38"/>
      <c r="F125" s="38"/>
      <c r="G125" s="38"/>
      <c r="H125" s="38"/>
      <c r="I125" s="132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38"/>
      <c r="D126" s="38"/>
      <c r="E126" s="67" t="str">
        <f>E11</f>
        <v>SO 02.05 - Propustek v km 85,532</v>
      </c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38"/>
      <c r="D127" s="38"/>
      <c r="E127" s="38"/>
      <c r="F127" s="38"/>
      <c r="G127" s="38"/>
      <c r="H127" s="38"/>
      <c r="I127" s="132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38"/>
      <c r="E128" s="38"/>
      <c r="F128" s="27" t="str">
        <f>F14</f>
        <v>Nedvědice - Tišnov</v>
      </c>
      <c r="G128" s="38"/>
      <c r="H128" s="38"/>
      <c r="I128" s="133" t="s">
        <v>22</v>
      </c>
      <c r="J128" s="69" t="str">
        <f>IF(J14="","",J14)</f>
        <v>29. 6. 2020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38"/>
      <c r="D129" s="38"/>
      <c r="E129" s="38"/>
      <c r="F129" s="38"/>
      <c r="G129" s="38"/>
      <c r="H129" s="38"/>
      <c r="I129" s="132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24</v>
      </c>
      <c r="D130" s="38"/>
      <c r="E130" s="38"/>
      <c r="F130" s="27" t="str">
        <f>E17</f>
        <v>Správa železnic, státní organizace</v>
      </c>
      <c r="G130" s="38"/>
      <c r="H130" s="38"/>
      <c r="I130" s="133" t="s">
        <v>32</v>
      </c>
      <c r="J130" s="36" t="str">
        <f>E23</f>
        <v>DMC Havlíčkův Brod s.r.o.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30</v>
      </c>
      <c r="D131" s="38"/>
      <c r="E131" s="38"/>
      <c r="F131" s="27" t="str">
        <f>IF(E20="","",E20)</f>
        <v>Vyplň údaj</v>
      </c>
      <c r="G131" s="38"/>
      <c r="H131" s="38"/>
      <c r="I131" s="133" t="s">
        <v>37</v>
      </c>
      <c r="J131" s="36" t="str">
        <f>E26</f>
        <v>DMC Havlíčkův Brod s.r.o.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38"/>
      <c r="D132" s="38"/>
      <c r="E132" s="38"/>
      <c r="F132" s="38"/>
      <c r="G132" s="38"/>
      <c r="H132" s="38"/>
      <c r="I132" s="132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72"/>
      <c r="B133" s="173"/>
      <c r="C133" s="174" t="s">
        <v>131</v>
      </c>
      <c r="D133" s="175" t="s">
        <v>64</v>
      </c>
      <c r="E133" s="175" t="s">
        <v>60</v>
      </c>
      <c r="F133" s="175" t="s">
        <v>61</v>
      </c>
      <c r="G133" s="175" t="s">
        <v>132</v>
      </c>
      <c r="H133" s="175" t="s">
        <v>133</v>
      </c>
      <c r="I133" s="176" t="s">
        <v>134</v>
      </c>
      <c r="J133" s="175" t="s">
        <v>123</v>
      </c>
      <c r="K133" s="177" t="s">
        <v>135</v>
      </c>
      <c r="L133" s="178"/>
      <c r="M133" s="86" t="s">
        <v>1</v>
      </c>
      <c r="N133" s="87" t="s">
        <v>43</v>
      </c>
      <c r="O133" s="87" t="s">
        <v>136</v>
      </c>
      <c r="P133" s="87" t="s">
        <v>137</v>
      </c>
      <c r="Q133" s="87" t="s">
        <v>138</v>
      </c>
      <c r="R133" s="87" t="s">
        <v>139</v>
      </c>
      <c r="S133" s="87" t="s">
        <v>140</v>
      </c>
      <c r="T133" s="88" t="s">
        <v>141</v>
      </c>
      <c r="U133" s="172"/>
      <c r="V133" s="172"/>
      <c r="W133" s="172"/>
      <c r="X133" s="172"/>
      <c r="Y133" s="172"/>
      <c r="Z133" s="172"/>
      <c r="AA133" s="172"/>
      <c r="AB133" s="172"/>
      <c r="AC133" s="172"/>
      <c r="AD133" s="172"/>
      <c r="AE133" s="172"/>
    </row>
    <row r="134" s="2" customFormat="1" ht="22.8" customHeight="1">
      <c r="A134" s="38"/>
      <c r="B134" s="39"/>
      <c r="C134" s="93" t="s">
        <v>142</v>
      </c>
      <c r="D134" s="38"/>
      <c r="E134" s="38"/>
      <c r="F134" s="38"/>
      <c r="G134" s="38"/>
      <c r="H134" s="38"/>
      <c r="I134" s="132"/>
      <c r="J134" s="179">
        <f>BK134</f>
        <v>0</v>
      </c>
      <c r="K134" s="38"/>
      <c r="L134" s="39"/>
      <c r="M134" s="89"/>
      <c r="N134" s="73"/>
      <c r="O134" s="90"/>
      <c r="P134" s="180">
        <f>P135+P175+P178</f>
        <v>0</v>
      </c>
      <c r="Q134" s="90"/>
      <c r="R134" s="180">
        <f>R135+R175+R178</f>
        <v>81.260082460000007</v>
      </c>
      <c r="S134" s="90"/>
      <c r="T134" s="181">
        <f>T135+T175+T178</f>
        <v>0.2412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78</v>
      </c>
      <c r="AU134" s="19" t="s">
        <v>125</v>
      </c>
      <c r="BK134" s="182">
        <f>BK135+BK175+BK178</f>
        <v>0</v>
      </c>
    </row>
    <row r="135" s="12" customFormat="1" ht="25.92" customHeight="1">
      <c r="A135" s="12"/>
      <c r="B135" s="183"/>
      <c r="C135" s="12"/>
      <c r="D135" s="184" t="s">
        <v>78</v>
      </c>
      <c r="E135" s="185" t="s">
        <v>143</v>
      </c>
      <c r="F135" s="185" t="s">
        <v>144</v>
      </c>
      <c r="G135" s="12"/>
      <c r="H135" s="12"/>
      <c r="I135" s="186"/>
      <c r="J135" s="187">
        <f>BK135</f>
        <v>0</v>
      </c>
      <c r="K135" s="12"/>
      <c r="L135" s="183"/>
      <c r="M135" s="188"/>
      <c r="N135" s="189"/>
      <c r="O135" s="189"/>
      <c r="P135" s="190">
        <f>P136+P144+P152+P158+P160+P162+P171+P173</f>
        <v>0</v>
      </c>
      <c r="Q135" s="189"/>
      <c r="R135" s="190">
        <f>R136+R144+R152+R158+R160+R162+R171+R173</f>
        <v>81.256482460000001</v>
      </c>
      <c r="S135" s="189"/>
      <c r="T135" s="191">
        <f>T136+T144+T152+T158+T160+T162+T171+T173</f>
        <v>0.2412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4" t="s">
        <v>87</v>
      </c>
      <c r="AT135" s="192" t="s">
        <v>78</v>
      </c>
      <c r="AU135" s="192" t="s">
        <v>79</v>
      </c>
      <c r="AY135" s="184" t="s">
        <v>145</v>
      </c>
      <c r="BK135" s="193">
        <f>BK136+BK144+BK152+BK158+BK160+BK162+BK171+BK173</f>
        <v>0</v>
      </c>
    </row>
    <row r="136" s="12" customFormat="1" ht="22.8" customHeight="1">
      <c r="A136" s="12"/>
      <c r="B136" s="183"/>
      <c r="C136" s="12"/>
      <c r="D136" s="184" t="s">
        <v>78</v>
      </c>
      <c r="E136" s="194" t="s">
        <v>87</v>
      </c>
      <c r="F136" s="194" t="s">
        <v>308</v>
      </c>
      <c r="G136" s="12"/>
      <c r="H136" s="12"/>
      <c r="I136" s="186"/>
      <c r="J136" s="195">
        <f>BK136</f>
        <v>0</v>
      </c>
      <c r="K136" s="12"/>
      <c r="L136" s="183"/>
      <c r="M136" s="188"/>
      <c r="N136" s="189"/>
      <c r="O136" s="189"/>
      <c r="P136" s="190">
        <f>SUM(P137:P143)</f>
        <v>0</v>
      </c>
      <c r="Q136" s="189"/>
      <c r="R136" s="190">
        <f>SUM(R137:R143)</f>
        <v>0</v>
      </c>
      <c r="S136" s="189"/>
      <c r="T136" s="191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84" t="s">
        <v>87</v>
      </c>
      <c r="AT136" s="192" t="s">
        <v>78</v>
      </c>
      <c r="AU136" s="192" t="s">
        <v>87</v>
      </c>
      <c r="AY136" s="184" t="s">
        <v>145</v>
      </c>
      <c r="BK136" s="193">
        <f>SUM(BK137:BK143)</f>
        <v>0</v>
      </c>
    </row>
    <row r="137" s="2" customFormat="1" ht="24.15" customHeight="1">
      <c r="A137" s="38"/>
      <c r="B137" s="196"/>
      <c r="C137" s="197" t="s">
        <v>87</v>
      </c>
      <c r="D137" s="197" t="s">
        <v>148</v>
      </c>
      <c r="E137" s="198" t="s">
        <v>322</v>
      </c>
      <c r="F137" s="199" t="s">
        <v>323</v>
      </c>
      <c r="G137" s="200" t="s">
        <v>161</v>
      </c>
      <c r="H137" s="201">
        <v>20.125</v>
      </c>
      <c r="I137" s="202"/>
      <c r="J137" s="203">
        <f>ROUND(I137*H137,2)</f>
        <v>0</v>
      </c>
      <c r="K137" s="199" t="s">
        <v>311</v>
      </c>
      <c r="L137" s="39"/>
      <c r="M137" s="204" t="s">
        <v>1</v>
      </c>
      <c r="N137" s="205" t="s">
        <v>44</v>
      </c>
      <c r="O137" s="77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153</v>
      </c>
      <c r="AT137" s="208" t="s">
        <v>148</v>
      </c>
      <c r="AU137" s="208" t="s">
        <v>89</v>
      </c>
      <c r="AY137" s="19" t="s">
        <v>145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9" t="s">
        <v>87</v>
      </c>
      <c r="BK137" s="209">
        <f>ROUND(I137*H137,2)</f>
        <v>0</v>
      </c>
      <c r="BL137" s="19" t="s">
        <v>153</v>
      </c>
      <c r="BM137" s="208" t="s">
        <v>982</v>
      </c>
    </row>
    <row r="138" s="2" customFormat="1" ht="24.15" customHeight="1">
      <c r="A138" s="38"/>
      <c r="B138" s="196"/>
      <c r="C138" s="197" t="s">
        <v>89</v>
      </c>
      <c r="D138" s="197" t="s">
        <v>148</v>
      </c>
      <c r="E138" s="198" t="s">
        <v>331</v>
      </c>
      <c r="F138" s="199" t="s">
        <v>332</v>
      </c>
      <c r="G138" s="200" t="s">
        <v>161</v>
      </c>
      <c r="H138" s="201">
        <v>6</v>
      </c>
      <c r="I138" s="202"/>
      <c r="J138" s="203">
        <f>ROUND(I138*H138,2)</f>
        <v>0</v>
      </c>
      <c r="K138" s="199" t="s">
        <v>311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153</v>
      </c>
      <c r="AT138" s="208" t="s">
        <v>148</v>
      </c>
      <c r="AU138" s="208" t="s">
        <v>89</v>
      </c>
      <c r="AY138" s="19" t="s">
        <v>145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87</v>
      </c>
      <c r="BK138" s="209">
        <f>ROUND(I138*H138,2)</f>
        <v>0</v>
      </c>
      <c r="BL138" s="19" t="s">
        <v>153</v>
      </c>
      <c r="BM138" s="208" t="s">
        <v>983</v>
      </c>
    </row>
    <row r="139" s="2" customFormat="1" ht="24.15" customHeight="1">
      <c r="A139" s="38"/>
      <c r="B139" s="196"/>
      <c r="C139" s="197" t="s">
        <v>172</v>
      </c>
      <c r="D139" s="197" t="s">
        <v>148</v>
      </c>
      <c r="E139" s="198" t="s">
        <v>336</v>
      </c>
      <c r="F139" s="199" t="s">
        <v>337</v>
      </c>
      <c r="G139" s="200" t="s">
        <v>161</v>
      </c>
      <c r="H139" s="201">
        <v>26.125</v>
      </c>
      <c r="I139" s="202"/>
      <c r="J139" s="203">
        <f>ROUND(I139*H139,2)</f>
        <v>0</v>
      </c>
      <c r="K139" s="199" t="s">
        <v>311</v>
      </c>
      <c r="L139" s="39"/>
      <c r="M139" s="204" t="s">
        <v>1</v>
      </c>
      <c r="N139" s="205" t="s">
        <v>44</v>
      </c>
      <c r="O139" s="77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153</v>
      </c>
      <c r="AT139" s="208" t="s">
        <v>148</v>
      </c>
      <c r="AU139" s="208" t="s">
        <v>89</v>
      </c>
      <c r="AY139" s="19" t="s">
        <v>145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9" t="s">
        <v>87</v>
      </c>
      <c r="BK139" s="209">
        <f>ROUND(I139*H139,2)</f>
        <v>0</v>
      </c>
      <c r="BL139" s="19" t="s">
        <v>153</v>
      </c>
      <c r="BM139" s="208" t="s">
        <v>984</v>
      </c>
    </row>
    <row r="140" s="2" customFormat="1" ht="37.8" customHeight="1">
      <c r="A140" s="38"/>
      <c r="B140" s="196"/>
      <c r="C140" s="197" t="s">
        <v>153</v>
      </c>
      <c r="D140" s="197" t="s">
        <v>148</v>
      </c>
      <c r="E140" s="198" t="s">
        <v>343</v>
      </c>
      <c r="F140" s="199" t="s">
        <v>344</v>
      </c>
      <c r="G140" s="200" t="s">
        <v>161</v>
      </c>
      <c r="H140" s="201">
        <v>496.375</v>
      </c>
      <c r="I140" s="202"/>
      <c r="J140" s="203">
        <f>ROUND(I140*H140,2)</f>
        <v>0</v>
      </c>
      <c r="K140" s="199" t="s">
        <v>311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153</v>
      </c>
      <c r="AT140" s="208" t="s">
        <v>148</v>
      </c>
      <c r="AU140" s="208" t="s">
        <v>89</v>
      </c>
      <c r="AY140" s="19" t="s">
        <v>145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153</v>
      </c>
      <c r="BM140" s="208" t="s">
        <v>985</v>
      </c>
    </row>
    <row r="141" s="13" customFormat="1">
      <c r="A141" s="13"/>
      <c r="B141" s="214"/>
      <c r="C141" s="13"/>
      <c r="D141" s="210" t="s">
        <v>157</v>
      </c>
      <c r="E141" s="215" t="s">
        <v>1</v>
      </c>
      <c r="F141" s="216" t="s">
        <v>986</v>
      </c>
      <c r="G141" s="13"/>
      <c r="H141" s="217">
        <v>496.375</v>
      </c>
      <c r="I141" s="218"/>
      <c r="J141" s="13"/>
      <c r="K141" s="13"/>
      <c r="L141" s="214"/>
      <c r="M141" s="219"/>
      <c r="N141" s="220"/>
      <c r="O141" s="220"/>
      <c r="P141" s="220"/>
      <c r="Q141" s="220"/>
      <c r="R141" s="220"/>
      <c r="S141" s="220"/>
      <c r="T141" s="22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5" t="s">
        <v>157</v>
      </c>
      <c r="AU141" s="215" t="s">
        <v>89</v>
      </c>
      <c r="AV141" s="13" t="s">
        <v>89</v>
      </c>
      <c r="AW141" s="13" t="s">
        <v>36</v>
      </c>
      <c r="AX141" s="13" t="s">
        <v>87</v>
      </c>
      <c r="AY141" s="215" t="s">
        <v>145</v>
      </c>
    </row>
    <row r="142" s="2" customFormat="1" ht="14.4" customHeight="1">
      <c r="A142" s="38"/>
      <c r="B142" s="196"/>
      <c r="C142" s="197" t="s">
        <v>146</v>
      </c>
      <c r="D142" s="197" t="s">
        <v>148</v>
      </c>
      <c r="E142" s="198" t="s">
        <v>352</v>
      </c>
      <c r="F142" s="199" t="s">
        <v>353</v>
      </c>
      <c r="G142" s="200" t="s">
        <v>161</v>
      </c>
      <c r="H142" s="201">
        <v>13.063000000000001</v>
      </c>
      <c r="I142" s="202"/>
      <c r="J142" s="203">
        <f>ROUND(I142*H142,2)</f>
        <v>0</v>
      </c>
      <c r="K142" s="199" t="s">
        <v>311</v>
      </c>
      <c r="L142" s="39"/>
      <c r="M142" s="204" t="s">
        <v>1</v>
      </c>
      <c r="N142" s="205" t="s">
        <v>44</v>
      </c>
      <c r="O142" s="77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153</v>
      </c>
      <c r="AT142" s="208" t="s">
        <v>148</v>
      </c>
      <c r="AU142" s="208" t="s">
        <v>89</v>
      </c>
      <c r="AY142" s="19" t="s">
        <v>145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9" t="s">
        <v>87</v>
      </c>
      <c r="BK142" s="209">
        <f>ROUND(I142*H142,2)</f>
        <v>0</v>
      </c>
      <c r="BL142" s="19" t="s">
        <v>153</v>
      </c>
      <c r="BM142" s="208" t="s">
        <v>987</v>
      </c>
    </row>
    <row r="143" s="2" customFormat="1" ht="24.15" customHeight="1">
      <c r="A143" s="38"/>
      <c r="B143" s="196"/>
      <c r="C143" s="197" t="s">
        <v>187</v>
      </c>
      <c r="D143" s="197" t="s">
        <v>148</v>
      </c>
      <c r="E143" s="198" t="s">
        <v>356</v>
      </c>
      <c r="F143" s="199" t="s">
        <v>357</v>
      </c>
      <c r="G143" s="200" t="s">
        <v>161</v>
      </c>
      <c r="H143" s="201">
        <v>13.063000000000001</v>
      </c>
      <c r="I143" s="202"/>
      <c r="J143" s="203">
        <f>ROUND(I143*H143,2)</f>
        <v>0</v>
      </c>
      <c r="K143" s="199" t="s">
        <v>311</v>
      </c>
      <c r="L143" s="39"/>
      <c r="M143" s="204" t="s">
        <v>1</v>
      </c>
      <c r="N143" s="205" t="s">
        <v>44</v>
      </c>
      <c r="O143" s="77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153</v>
      </c>
      <c r="AT143" s="208" t="s">
        <v>148</v>
      </c>
      <c r="AU143" s="208" t="s">
        <v>89</v>
      </c>
      <c r="AY143" s="19" t="s">
        <v>145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9" t="s">
        <v>87</v>
      </c>
      <c r="BK143" s="209">
        <f>ROUND(I143*H143,2)</f>
        <v>0</v>
      </c>
      <c r="BL143" s="19" t="s">
        <v>153</v>
      </c>
      <c r="BM143" s="208" t="s">
        <v>988</v>
      </c>
    </row>
    <row r="144" s="12" customFormat="1" ht="22.8" customHeight="1">
      <c r="A144" s="12"/>
      <c r="B144" s="183"/>
      <c r="C144" s="12"/>
      <c r="D144" s="184" t="s">
        <v>78</v>
      </c>
      <c r="E144" s="194" t="s">
        <v>89</v>
      </c>
      <c r="F144" s="194" t="s">
        <v>360</v>
      </c>
      <c r="G144" s="12"/>
      <c r="H144" s="12"/>
      <c r="I144" s="186"/>
      <c r="J144" s="195">
        <f>BK144</f>
        <v>0</v>
      </c>
      <c r="K144" s="12"/>
      <c r="L144" s="183"/>
      <c r="M144" s="188"/>
      <c r="N144" s="189"/>
      <c r="O144" s="189"/>
      <c r="P144" s="190">
        <f>SUM(P145:P151)</f>
        <v>0</v>
      </c>
      <c r="Q144" s="189"/>
      <c r="R144" s="190">
        <f>SUM(R145:R151)</f>
        <v>47.933814999999996</v>
      </c>
      <c r="S144" s="189"/>
      <c r="T144" s="191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84" t="s">
        <v>87</v>
      </c>
      <c r="AT144" s="192" t="s">
        <v>78</v>
      </c>
      <c r="AU144" s="192" t="s">
        <v>87</v>
      </c>
      <c r="AY144" s="184" t="s">
        <v>145</v>
      </c>
      <c r="BK144" s="193">
        <f>SUM(BK145:BK151)</f>
        <v>0</v>
      </c>
    </row>
    <row r="145" s="2" customFormat="1" ht="24.15" customHeight="1">
      <c r="A145" s="38"/>
      <c r="B145" s="196"/>
      <c r="C145" s="197" t="s">
        <v>194</v>
      </c>
      <c r="D145" s="197" t="s">
        <v>148</v>
      </c>
      <c r="E145" s="198" t="s">
        <v>989</v>
      </c>
      <c r="F145" s="199" t="s">
        <v>990</v>
      </c>
      <c r="G145" s="200" t="s">
        <v>349</v>
      </c>
      <c r="H145" s="201">
        <v>11.9</v>
      </c>
      <c r="I145" s="202"/>
      <c r="J145" s="203">
        <f>ROUND(I145*H145,2)</f>
        <v>0</v>
      </c>
      <c r="K145" s="199" t="s">
        <v>311</v>
      </c>
      <c r="L145" s="39"/>
      <c r="M145" s="204" t="s">
        <v>1</v>
      </c>
      <c r="N145" s="205" t="s">
        <v>44</v>
      </c>
      <c r="O145" s="77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8" t="s">
        <v>153</v>
      </c>
      <c r="AT145" s="208" t="s">
        <v>148</v>
      </c>
      <c r="AU145" s="208" t="s">
        <v>89</v>
      </c>
      <c r="AY145" s="19" t="s">
        <v>145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9" t="s">
        <v>87</v>
      </c>
      <c r="BK145" s="209">
        <f>ROUND(I145*H145,2)</f>
        <v>0</v>
      </c>
      <c r="BL145" s="19" t="s">
        <v>153</v>
      </c>
      <c r="BM145" s="208" t="s">
        <v>991</v>
      </c>
    </row>
    <row r="146" s="2" customFormat="1" ht="14.4" customHeight="1">
      <c r="A146" s="38"/>
      <c r="B146" s="196"/>
      <c r="C146" s="237" t="s">
        <v>180</v>
      </c>
      <c r="D146" s="237" t="s">
        <v>176</v>
      </c>
      <c r="E146" s="238" t="s">
        <v>992</v>
      </c>
      <c r="F146" s="239" t="s">
        <v>993</v>
      </c>
      <c r="G146" s="240" t="s">
        <v>161</v>
      </c>
      <c r="H146" s="241">
        <v>11.9</v>
      </c>
      <c r="I146" s="242"/>
      <c r="J146" s="243">
        <f>ROUND(I146*H146,2)</f>
        <v>0</v>
      </c>
      <c r="K146" s="239" t="s">
        <v>311</v>
      </c>
      <c r="L146" s="244"/>
      <c r="M146" s="245" t="s">
        <v>1</v>
      </c>
      <c r="N146" s="246" t="s">
        <v>44</v>
      </c>
      <c r="O146" s="77"/>
      <c r="P146" s="206">
        <f>O146*H146</f>
        <v>0</v>
      </c>
      <c r="Q146" s="206">
        <v>2.4289999999999998</v>
      </c>
      <c r="R146" s="206">
        <f>Q146*H146</f>
        <v>28.905099999999997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180</v>
      </c>
      <c r="AT146" s="208" t="s">
        <v>176</v>
      </c>
      <c r="AU146" s="208" t="s">
        <v>89</v>
      </c>
      <c r="AY146" s="19" t="s">
        <v>145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9" t="s">
        <v>87</v>
      </c>
      <c r="BK146" s="209">
        <f>ROUND(I146*H146,2)</f>
        <v>0</v>
      </c>
      <c r="BL146" s="19" t="s">
        <v>153</v>
      </c>
      <c r="BM146" s="208" t="s">
        <v>994</v>
      </c>
    </row>
    <row r="147" s="2" customFormat="1" ht="14.4" customHeight="1">
      <c r="A147" s="38"/>
      <c r="B147" s="196"/>
      <c r="C147" s="197" t="s">
        <v>202</v>
      </c>
      <c r="D147" s="197" t="s">
        <v>148</v>
      </c>
      <c r="E147" s="198" t="s">
        <v>361</v>
      </c>
      <c r="F147" s="199" t="s">
        <v>362</v>
      </c>
      <c r="G147" s="200" t="s">
        <v>161</v>
      </c>
      <c r="H147" s="201">
        <v>7.532</v>
      </c>
      <c r="I147" s="202"/>
      <c r="J147" s="203">
        <f>ROUND(I147*H147,2)</f>
        <v>0</v>
      </c>
      <c r="K147" s="199" t="s">
        <v>311</v>
      </c>
      <c r="L147" s="39"/>
      <c r="M147" s="204" t="s">
        <v>1</v>
      </c>
      <c r="N147" s="205" t="s">
        <v>44</v>
      </c>
      <c r="O147" s="77"/>
      <c r="P147" s="206">
        <f>O147*H147</f>
        <v>0</v>
      </c>
      <c r="Q147" s="206">
        <v>2.5262500000000001</v>
      </c>
      <c r="R147" s="206">
        <f>Q147*H147</f>
        <v>19.027715000000001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153</v>
      </c>
      <c r="AT147" s="208" t="s">
        <v>148</v>
      </c>
      <c r="AU147" s="208" t="s">
        <v>89</v>
      </c>
      <c r="AY147" s="19" t="s">
        <v>145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9" t="s">
        <v>87</v>
      </c>
      <c r="BK147" s="209">
        <f>ROUND(I147*H147,2)</f>
        <v>0</v>
      </c>
      <c r="BL147" s="19" t="s">
        <v>153</v>
      </c>
      <c r="BM147" s="208" t="s">
        <v>995</v>
      </c>
    </row>
    <row r="148" s="13" customFormat="1">
      <c r="A148" s="13"/>
      <c r="B148" s="214"/>
      <c r="C148" s="13"/>
      <c r="D148" s="210" t="s">
        <v>157</v>
      </c>
      <c r="E148" s="215" t="s">
        <v>1</v>
      </c>
      <c r="F148" s="216" t="s">
        <v>996</v>
      </c>
      <c r="G148" s="13"/>
      <c r="H148" s="217">
        <v>2.2080000000000002</v>
      </c>
      <c r="I148" s="218"/>
      <c r="J148" s="13"/>
      <c r="K148" s="13"/>
      <c r="L148" s="214"/>
      <c r="M148" s="219"/>
      <c r="N148" s="220"/>
      <c r="O148" s="220"/>
      <c r="P148" s="220"/>
      <c r="Q148" s="220"/>
      <c r="R148" s="220"/>
      <c r="S148" s="220"/>
      <c r="T148" s="22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5" t="s">
        <v>157</v>
      </c>
      <c r="AU148" s="215" t="s">
        <v>89</v>
      </c>
      <c r="AV148" s="13" t="s">
        <v>89</v>
      </c>
      <c r="AW148" s="13" t="s">
        <v>36</v>
      </c>
      <c r="AX148" s="13" t="s">
        <v>79</v>
      </c>
      <c r="AY148" s="215" t="s">
        <v>145</v>
      </c>
    </row>
    <row r="149" s="13" customFormat="1">
      <c r="A149" s="13"/>
      <c r="B149" s="214"/>
      <c r="C149" s="13"/>
      <c r="D149" s="210" t="s">
        <v>157</v>
      </c>
      <c r="E149" s="215" t="s">
        <v>1</v>
      </c>
      <c r="F149" s="216" t="s">
        <v>997</v>
      </c>
      <c r="G149" s="13"/>
      <c r="H149" s="217">
        <v>5.3243999999999998</v>
      </c>
      <c r="I149" s="218"/>
      <c r="J149" s="13"/>
      <c r="K149" s="13"/>
      <c r="L149" s="214"/>
      <c r="M149" s="219"/>
      <c r="N149" s="220"/>
      <c r="O149" s="220"/>
      <c r="P149" s="220"/>
      <c r="Q149" s="220"/>
      <c r="R149" s="220"/>
      <c r="S149" s="220"/>
      <c r="T149" s="22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5" t="s">
        <v>157</v>
      </c>
      <c r="AU149" s="215" t="s">
        <v>89</v>
      </c>
      <c r="AV149" s="13" t="s">
        <v>89</v>
      </c>
      <c r="AW149" s="13" t="s">
        <v>36</v>
      </c>
      <c r="AX149" s="13" t="s">
        <v>79</v>
      </c>
      <c r="AY149" s="215" t="s">
        <v>145</v>
      </c>
    </row>
    <row r="150" s="16" customFormat="1">
      <c r="A150" s="16"/>
      <c r="B150" s="252"/>
      <c r="C150" s="16"/>
      <c r="D150" s="210" t="s">
        <v>157</v>
      </c>
      <c r="E150" s="253" t="s">
        <v>1</v>
      </c>
      <c r="F150" s="254" t="s">
        <v>409</v>
      </c>
      <c r="G150" s="16"/>
      <c r="H150" s="255">
        <v>7.5324</v>
      </c>
      <c r="I150" s="256"/>
      <c r="J150" s="16"/>
      <c r="K150" s="16"/>
      <c r="L150" s="252"/>
      <c r="M150" s="257"/>
      <c r="N150" s="258"/>
      <c r="O150" s="258"/>
      <c r="P150" s="258"/>
      <c r="Q150" s="258"/>
      <c r="R150" s="258"/>
      <c r="S150" s="258"/>
      <c r="T150" s="259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53" t="s">
        <v>157</v>
      </c>
      <c r="AU150" s="253" t="s">
        <v>89</v>
      </c>
      <c r="AV150" s="16" t="s">
        <v>172</v>
      </c>
      <c r="AW150" s="16" t="s">
        <v>36</v>
      </c>
      <c r="AX150" s="16" t="s">
        <v>87</v>
      </c>
      <c r="AY150" s="253" t="s">
        <v>145</v>
      </c>
    </row>
    <row r="151" s="2" customFormat="1" ht="14.4" customHeight="1">
      <c r="A151" s="38"/>
      <c r="B151" s="196"/>
      <c r="C151" s="237" t="s">
        <v>206</v>
      </c>
      <c r="D151" s="237" t="s">
        <v>176</v>
      </c>
      <c r="E151" s="238" t="s">
        <v>998</v>
      </c>
      <c r="F151" s="239" t="s">
        <v>999</v>
      </c>
      <c r="G151" s="240" t="s">
        <v>1000</v>
      </c>
      <c r="H151" s="241">
        <v>1</v>
      </c>
      <c r="I151" s="242"/>
      <c r="J151" s="243">
        <f>ROUND(I151*H151,2)</f>
        <v>0</v>
      </c>
      <c r="K151" s="239" t="s">
        <v>311</v>
      </c>
      <c r="L151" s="244"/>
      <c r="M151" s="245" t="s">
        <v>1</v>
      </c>
      <c r="N151" s="246" t="s">
        <v>44</v>
      </c>
      <c r="O151" s="77"/>
      <c r="P151" s="206">
        <f>O151*H151</f>
        <v>0</v>
      </c>
      <c r="Q151" s="206">
        <v>0.001</v>
      </c>
      <c r="R151" s="206">
        <f>Q151*H151</f>
        <v>0.001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180</v>
      </c>
      <c r="AT151" s="208" t="s">
        <v>176</v>
      </c>
      <c r="AU151" s="208" t="s">
        <v>89</v>
      </c>
      <c r="AY151" s="19" t="s">
        <v>145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9" t="s">
        <v>87</v>
      </c>
      <c r="BK151" s="209">
        <f>ROUND(I151*H151,2)</f>
        <v>0</v>
      </c>
      <c r="BL151" s="19" t="s">
        <v>153</v>
      </c>
      <c r="BM151" s="208" t="s">
        <v>1001</v>
      </c>
    </row>
    <row r="152" s="12" customFormat="1" ht="22.8" customHeight="1">
      <c r="A152" s="12"/>
      <c r="B152" s="183"/>
      <c r="C152" s="12"/>
      <c r="D152" s="184" t="s">
        <v>78</v>
      </c>
      <c r="E152" s="194" t="s">
        <v>172</v>
      </c>
      <c r="F152" s="194" t="s">
        <v>378</v>
      </c>
      <c r="G152" s="12"/>
      <c r="H152" s="12"/>
      <c r="I152" s="186"/>
      <c r="J152" s="195">
        <f>BK152</f>
        <v>0</v>
      </c>
      <c r="K152" s="12"/>
      <c r="L152" s="183"/>
      <c r="M152" s="188"/>
      <c r="N152" s="189"/>
      <c r="O152" s="189"/>
      <c r="P152" s="190">
        <f>SUM(P153:P157)</f>
        <v>0</v>
      </c>
      <c r="Q152" s="189"/>
      <c r="R152" s="190">
        <f>SUM(R153:R157)</f>
        <v>9.0158061400000022</v>
      </c>
      <c r="S152" s="189"/>
      <c r="T152" s="191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84" t="s">
        <v>87</v>
      </c>
      <c r="AT152" s="192" t="s">
        <v>78</v>
      </c>
      <c r="AU152" s="192" t="s">
        <v>87</v>
      </c>
      <c r="AY152" s="184" t="s">
        <v>145</v>
      </c>
      <c r="BK152" s="193">
        <f>SUM(BK153:BK157)</f>
        <v>0</v>
      </c>
    </row>
    <row r="153" s="2" customFormat="1" ht="14.4" customHeight="1">
      <c r="A153" s="38"/>
      <c r="B153" s="196"/>
      <c r="C153" s="197" t="s">
        <v>212</v>
      </c>
      <c r="D153" s="197" t="s">
        <v>148</v>
      </c>
      <c r="E153" s="198" t="s">
        <v>1002</v>
      </c>
      <c r="F153" s="199" t="s">
        <v>1003</v>
      </c>
      <c r="G153" s="200" t="s">
        <v>161</v>
      </c>
      <c r="H153" s="201">
        <v>3.0640000000000001</v>
      </c>
      <c r="I153" s="202"/>
      <c r="J153" s="203">
        <f>ROUND(I153*H153,2)</f>
        <v>0</v>
      </c>
      <c r="K153" s="199" t="s">
        <v>311</v>
      </c>
      <c r="L153" s="39"/>
      <c r="M153" s="204" t="s">
        <v>1</v>
      </c>
      <c r="N153" s="205" t="s">
        <v>44</v>
      </c>
      <c r="O153" s="77"/>
      <c r="P153" s="206">
        <f>O153*H153</f>
        <v>0</v>
      </c>
      <c r="Q153" s="206">
        <v>2.4778600000000002</v>
      </c>
      <c r="R153" s="206">
        <f>Q153*H153</f>
        <v>7.5921630400000009</v>
      </c>
      <c r="S153" s="206">
        <v>0</v>
      </c>
      <c r="T153" s="20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8" t="s">
        <v>153</v>
      </c>
      <c r="AT153" s="208" t="s">
        <v>148</v>
      </c>
      <c r="AU153" s="208" t="s">
        <v>89</v>
      </c>
      <c r="AY153" s="19" t="s">
        <v>145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9" t="s">
        <v>87</v>
      </c>
      <c r="BK153" s="209">
        <f>ROUND(I153*H153,2)</f>
        <v>0</v>
      </c>
      <c r="BL153" s="19" t="s">
        <v>153</v>
      </c>
      <c r="BM153" s="208" t="s">
        <v>1004</v>
      </c>
    </row>
    <row r="154" s="2" customFormat="1" ht="14.4" customHeight="1">
      <c r="A154" s="38"/>
      <c r="B154" s="196"/>
      <c r="C154" s="197" t="s">
        <v>217</v>
      </c>
      <c r="D154" s="197" t="s">
        <v>148</v>
      </c>
      <c r="E154" s="198" t="s">
        <v>1005</v>
      </c>
      <c r="F154" s="199" t="s">
        <v>1006</v>
      </c>
      <c r="G154" s="200" t="s">
        <v>349</v>
      </c>
      <c r="H154" s="201">
        <v>18.859999999999999</v>
      </c>
      <c r="I154" s="202"/>
      <c r="J154" s="203">
        <f>ROUND(I154*H154,2)</f>
        <v>0</v>
      </c>
      <c r="K154" s="199" t="s">
        <v>311</v>
      </c>
      <c r="L154" s="39"/>
      <c r="M154" s="204" t="s">
        <v>1</v>
      </c>
      <c r="N154" s="205" t="s">
        <v>44</v>
      </c>
      <c r="O154" s="77"/>
      <c r="P154" s="206">
        <f>O154*H154</f>
        <v>0</v>
      </c>
      <c r="Q154" s="206">
        <v>0.041739999999999999</v>
      </c>
      <c r="R154" s="206">
        <f>Q154*H154</f>
        <v>0.78721639999999993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153</v>
      </c>
      <c r="AT154" s="208" t="s">
        <v>148</v>
      </c>
      <c r="AU154" s="208" t="s">
        <v>89</v>
      </c>
      <c r="AY154" s="19" t="s">
        <v>145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9" t="s">
        <v>87</v>
      </c>
      <c r="BK154" s="209">
        <f>ROUND(I154*H154,2)</f>
        <v>0</v>
      </c>
      <c r="BL154" s="19" t="s">
        <v>153</v>
      </c>
      <c r="BM154" s="208" t="s">
        <v>1007</v>
      </c>
    </row>
    <row r="155" s="2" customFormat="1" ht="14.4" customHeight="1">
      <c r="A155" s="38"/>
      <c r="B155" s="196"/>
      <c r="C155" s="197" t="s">
        <v>221</v>
      </c>
      <c r="D155" s="197" t="s">
        <v>148</v>
      </c>
      <c r="E155" s="198" t="s">
        <v>1008</v>
      </c>
      <c r="F155" s="199" t="s">
        <v>1009</v>
      </c>
      <c r="G155" s="200" t="s">
        <v>349</v>
      </c>
      <c r="H155" s="201">
        <v>18.859999999999999</v>
      </c>
      <c r="I155" s="202"/>
      <c r="J155" s="203">
        <f>ROUND(I155*H155,2)</f>
        <v>0</v>
      </c>
      <c r="K155" s="199" t="s">
        <v>311</v>
      </c>
      <c r="L155" s="39"/>
      <c r="M155" s="204" t="s">
        <v>1</v>
      </c>
      <c r="N155" s="205" t="s">
        <v>44</v>
      </c>
      <c r="O155" s="77"/>
      <c r="P155" s="206">
        <f>O155*H155</f>
        <v>0</v>
      </c>
      <c r="Q155" s="206">
        <v>2.0000000000000002E-05</v>
      </c>
      <c r="R155" s="206">
        <f>Q155*H155</f>
        <v>0.00037720000000000001</v>
      </c>
      <c r="S155" s="206">
        <v>0</v>
      </c>
      <c r="T155" s="20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8" t="s">
        <v>153</v>
      </c>
      <c r="AT155" s="208" t="s">
        <v>148</v>
      </c>
      <c r="AU155" s="208" t="s">
        <v>89</v>
      </c>
      <c r="AY155" s="19" t="s">
        <v>145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9" t="s">
        <v>87</v>
      </c>
      <c r="BK155" s="209">
        <f>ROUND(I155*H155,2)</f>
        <v>0</v>
      </c>
      <c r="BL155" s="19" t="s">
        <v>153</v>
      </c>
      <c r="BM155" s="208" t="s">
        <v>1010</v>
      </c>
    </row>
    <row r="156" s="2" customFormat="1" ht="14.4" customHeight="1">
      <c r="A156" s="38"/>
      <c r="B156" s="196"/>
      <c r="C156" s="197" t="s">
        <v>225</v>
      </c>
      <c r="D156" s="197" t="s">
        <v>148</v>
      </c>
      <c r="E156" s="198" t="s">
        <v>1011</v>
      </c>
      <c r="F156" s="199" t="s">
        <v>1012</v>
      </c>
      <c r="G156" s="200" t="s">
        <v>179</v>
      </c>
      <c r="H156" s="201">
        <v>0.45000000000000001</v>
      </c>
      <c r="I156" s="202"/>
      <c r="J156" s="203">
        <f>ROUND(I156*H156,2)</f>
        <v>0</v>
      </c>
      <c r="K156" s="199" t="s">
        <v>311</v>
      </c>
      <c r="L156" s="39"/>
      <c r="M156" s="204" t="s">
        <v>1</v>
      </c>
      <c r="N156" s="205" t="s">
        <v>44</v>
      </c>
      <c r="O156" s="77"/>
      <c r="P156" s="206">
        <f>O156*H156</f>
        <v>0</v>
      </c>
      <c r="Q156" s="206">
        <v>1.04877</v>
      </c>
      <c r="R156" s="206">
        <f>Q156*H156</f>
        <v>0.47194649999999999</v>
      </c>
      <c r="S156" s="206">
        <v>0</v>
      </c>
      <c r="T156" s="20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8" t="s">
        <v>153</v>
      </c>
      <c r="AT156" s="208" t="s">
        <v>148</v>
      </c>
      <c r="AU156" s="208" t="s">
        <v>89</v>
      </c>
      <c r="AY156" s="19" t="s">
        <v>145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9" t="s">
        <v>87</v>
      </c>
      <c r="BK156" s="209">
        <f>ROUND(I156*H156,2)</f>
        <v>0</v>
      </c>
      <c r="BL156" s="19" t="s">
        <v>153</v>
      </c>
      <c r="BM156" s="208" t="s">
        <v>1013</v>
      </c>
    </row>
    <row r="157" s="2" customFormat="1" ht="24.15" customHeight="1">
      <c r="A157" s="38"/>
      <c r="B157" s="196"/>
      <c r="C157" s="197" t="s">
        <v>8</v>
      </c>
      <c r="D157" s="197" t="s">
        <v>148</v>
      </c>
      <c r="E157" s="198" t="s">
        <v>1014</v>
      </c>
      <c r="F157" s="199" t="s">
        <v>1015</v>
      </c>
      <c r="G157" s="200" t="s">
        <v>161</v>
      </c>
      <c r="H157" s="201">
        <v>2.879</v>
      </c>
      <c r="I157" s="202"/>
      <c r="J157" s="203">
        <f>ROUND(I157*H157,2)</f>
        <v>0</v>
      </c>
      <c r="K157" s="199" t="s">
        <v>311</v>
      </c>
      <c r="L157" s="39"/>
      <c r="M157" s="204" t="s">
        <v>1</v>
      </c>
      <c r="N157" s="205" t="s">
        <v>44</v>
      </c>
      <c r="O157" s="77"/>
      <c r="P157" s="206">
        <f>O157*H157</f>
        <v>0</v>
      </c>
      <c r="Q157" s="206">
        <v>0.057000000000000002</v>
      </c>
      <c r="R157" s="206">
        <f>Q157*H157</f>
        <v>0.164103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153</v>
      </c>
      <c r="AT157" s="208" t="s">
        <v>148</v>
      </c>
      <c r="AU157" s="208" t="s">
        <v>89</v>
      </c>
      <c r="AY157" s="19" t="s">
        <v>145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9" t="s">
        <v>87</v>
      </c>
      <c r="BK157" s="209">
        <f>ROUND(I157*H157,2)</f>
        <v>0</v>
      </c>
      <c r="BL157" s="19" t="s">
        <v>153</v>
      </c>
      <c r="BM157" s="208" t="s">
        <v>1016</v>
      </c>
    </row>
    <row r="158" s="12" customFormat="1" ht="22.8" customHeight="1">
      <c r="A158" s="12"/>
      <c r="B158" s="183"/>
      <c r="C158" s="12"/>
      <c r="D158" s="184" t="s">
        <v>78</v>
      </c>
      <c r="E158" s="194" t="s">
        <v>153</v>
      </c>
      <c r="F158" s="194" t="s">
        <v>392</v>
      </c>
      <c r="G158" s="12"/>
      <c r="H158" s="12"/>
      <c r="I158" s="186"/>
      <c r="J158" s="195">
        <f>BK158</f>
        <v>0</v>
      </c>
      <c r="K158" s="12"/>
      <c r="L158" s="183"/>
      <c r="M158" s="188"/>
      <c r="N158" s="189"/>
      <c r="O158" s="189"/>
      <c r="P158" s="190">
        <f>P159</f>
        <v>0</v>
      </c>
      <c r="Q158" s="189"/>
      <c r="R158" s="190">
        <f>R159</f>
        <v>12.374399999999998</v>
      </c>
      <c r="S158" s="189"/>
      <c r="T158" s="191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84" t="s">
        <v>87</v>
      </c>
      <c r="AT158" s="192" t="s">
        <v>78</v>
      </c>
      <c r="AU158" s="192" t="s">
        <v>87</v>
      </c>
      <c r="AY158" s="184" t="s">
        <v>145</v>
      </c>
      <c r="BK158" s="193">
        <f>BK159</f>
        <v>0</v>
      </c>
    </row>
    <row r="159" s="2" customFormat="1" ht="24.15" customHeight="1">
      <c r="A159" s="38"/>
      <c r="B159" s="196"/>
      <c r="C159" s="197" t="s">
        <v>236</v>
      </c>
      <c r="D159" s="197" t="s">
        <v>148</v>
      </c>
      <c r="E159" s="198" t="s">
        <v>404</v>
      </c>
      <c r="F159" s="199" t="s">
        <v>405</v>
      </c>
      <c r="G159" s="200" t="s">
        <v>349</v>
      </c>
      <c r="H159" s="201">
        <v>12</v>
      </c>
      <c r="I159" s="202"/>
      <c r="J159" s="203">
        <f>ROUND(I159*H159,2)</f>
        <v>0</v>
      </c>
      <c r="K159" s="199" t="s">
        <v>311</v>
      </c>
      <c r="L159" s="39"/>
      <c r="M159" s="204" t="s">
        <v>1</v>
      </c>
      <c r="N159" s="205" t="s">
        <v>44</v>
      </c>
      <c r="O159" s="77"/>
      <c r="P159" s="206">
        <f>O159*H159</f>
        <v>0</v>
      </c>
      <c r="Q159" s="206">
        <v>1.0311999999999999</v>
      </c>
      <c r="R159" s="206">
        <f>Q159*H159</f>
        <v>12.374399999999998</v>
      </c>
      <c r="S159" s="206">
        <v>0</v>
      </c>
      <c r="T159" s="20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8" t="s">
        <v>153</v>
      </c>
      <c r="AT159" s="208" t="s">
        <v>148</v>
      </c>
      <c r="AU159" s="208" t="s">
        <v>89</v>
      </c>
      <c r="AY159" s="19" t="s">
        <v>145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9" t="s">
        <v>87</v>
      </c>
      <c r="BK159" s="209">
        <f>ROUND(I159*H159,2)</f>
        <v>0</v>
      </c>
      <c r="BL159" s="19" t="s">
        <v>153</v>
      </c>
      <c r="BM159" s="208" t="s">
        <v>1017</v>
      </c>
    </row>
    <row r="160" s="12" customFormat="1" ht="22.8" customHeight="1">
      <c r="A160" s="12"/>
      <c r="B160" s="183"/>
      <c r="C160" s="12"/>
      <c r="D160" s="184" t="s">
        <v>78</v>
      </c>
      <c r="E160" s="194" t="s">
        <v>187</v>
      </c>
      <c r="F160" s="194" t="s">
        <v>1018</v>
      </c>
      <c r="G160" s="12"/>
      <c r="H160" s="12"/>
      <c r="I160" s="186"/>
      <c r="J160" s="195">
        <f>BK160</f>
        <v>0</v>
      </c>
      <c r="K160" s="12"/>
      <c r="L160" s="183"/>
      <c r="M160" s="188"/>
      <c r="N160" s="189"/>
      <c r="O160" s="189"/>
      <c r="P160" s="190">
        <f>P161</f>
        <v>0</v>
      </c>
      <c r="Q160" s="189"/>
      <c r="R160" s="190">
        <f>R161</f>
        <v>0.021245400000000001</v>
      </c>
      <c r="S160" s="189"/>
      <c r="T160" s="191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84" t="s">
        <v>87</v>
      </c>
      <c r="AT160" s="192" t="s">
        <v>78</v>
      </c>
      <c r="AU160" s="192" t="s">
        <v>87</v>
      </c>
      <c r="AY160" s="184" t="s">
        <v>145</v>
      </c>
      <c r="BK160" s="193">
        <f>BK161</f>
        <v>0</v>
      </c>
    </row>
    <row r="161" s="2" customFormat="1" ht="24.15" customHeight="1">
      <c r="A161" s="38"/>
      <c r="B161" s="196"/>
      <c r="C161" s="197" t="s">
        <v>241</v>
      </c>
      <c r="D161" s="197" t="s">
        <v>148</v>
      </c>
      <c r="E161" s="198" t="s">
        <v>1019</v>
      </c>
      <c r="F161" s="199" t="s">
        <v>1020</v>
      </c>
      <c r="G161" s="200" t="s">
        <v>349</v>
      </c>
      <c r="H161" s="201">
        <v>19.140000000000001</v>
      </c>
      <c r="I161" s="202"/>
      <c r="J161" s="203">
        <f>ROUND(I161*H161,2)</f>
        <v>0</v>
      </c>
      <c r="K161" s="199" t="s">
        <v>311</v>
      </c>
      <c r="L161" s="39"/>
      <c r="M161" s="204" t="s">
        <v>1</v>
      </c>
      <c r="N161" s="205" t="s">
        <v>44</v>
      </c>
      <c r="O161" s="77"/>
      <c r="P161" s="206">
        <f>O161*H161</f>
        <v>0</v>
      </c>
      <c r="Q161" s="206">
        <v>0.0011100000000000001</v>
      </c>
      <c r="R161" s="206">
        <f>Q161*H161</f>
        <v>0.021245400000000001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153</v>
      </c>
      <c r="AT161" s="208" t="s">
        <v>148</v>
      </c>
      <c r="AU161" s="208" t="s">
        <v>89</v>
      </c>
      <c r="AY161" s="19" t="s">
        <v>145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9" t="s">
        <v>87</v>
      </c>
      <c r="BK161" s="209">
        <f>ROUND(I161*H161,2)</f>
        <v>0</v>
      </c>
      <c r="BL161" s="19" t="s">
        <v>153</v>
      </c>
      <c r="BM161" s="208" t="s">
        <v>1021</v>
      </c>
    </row>
    <row r="162" s="12" customFormat="1" ht="22.8" customHeight="1">
      <c r="A162" s="12"/>
      <c r="B162" s="183"/>
      <c r="C162" s="12"/>
      <c r="D162" s="184" t="s">
        <v>78</v>
      </c>
      <c r="E162" s="194" t="s">
        <v>202</v>
      </c>
      <c r="F162" s="194" t="s">
        <v>410</v>
      </c>
      <c r="G162" s="12"/>
      <c r="H162" s="12"/>
      <c r="I162" s="186"/>
      <c r="J162" s="195">
        <f>BK162</f>
        <v>0</v>
      </c>
      <c r="K162" s="12"/>
      <c r="L162" s="183"/>
      <c r="M162" s="188"/>
      <c r="N162" s="189"/>
      <c r="O162" s="189"/>
      <c r="P162" s="190">
        <f>SUM(P163:P170)</f>
        <v>0</v>
      </c>
      <c r="Q162" s="189"/>
      <c r="R162" s="190">
        <f>SUM(R163:R170)</f>
        <v>11.91121592</v>
      </c>
      <c r="S162" s="189"/>
      <c r="T162" s="191">
        <f>SUM(T163:T170)</f>
        <v>0.2412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84" t="s">
        <v>87</v>
      </c>
      <c r="AT162" s="192" t="s">
        <v>78</v>
      </c>
      <c r="AU162" s="192" t="s">
        <v>87</v>
      </c>
      <c r="AY162" s="184" t="s">
        <v>145</v>
      </c>
      <c r="BK162" s="193">
        <f>SUM(BK163:BK170)</f>
        <v>0</v>
      </c>
    </row>
    <row r="163" s="2" customFormat="1" ht="14.4" customHeight="1">
      <c r="A163" s="38"/>
      <c r="B163" s="196"/>
      <c r="C163" s="197" t="s">
        <v>247</v>
      </c>
      <c r="D163" s="197" t="s">
        <v>148</v>
      </c>
      <c r="E163" s="198" t="s">
        <v>1022</v>
      </c>
      <c r="F163" s="199" t="s">
        <v>1023</v>
      </c>
      <c r="G163" s="200" t="s">
        <v>511</v>
      </c>
      <c r="H163" s="201">
        <v>26.399999999999999</v>
      </c>
      <c r="I163" s="202"/>
      <c r="J163" s="203">
        <f>ROUND(I163*H163,2)</f>
        <v>0</v>
      </c>
      <c r="K163" s="199" t="s">
        <v>311</v>
      </c>
      <c r="L163" s="39"/>
      <c r="M163" s="204" t="s">
        <v>1</v>
      </c>
      <c r="N163" s="205" t="s">
        <v>44</v>
      </c>
      <c r="O163" s="77"/>
      <c r="P163" s="206">
        <f>O163*H163</f>
        <v>0</v>
      </c>
      <c r="Q163" s="206">
        <v>0.00117</v>
      </c>
      <c r="R163" s="206">
        <f>Q163*H163</f>
        <v>0.030887999999999999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153</v>
      </c>
      <c r="AT163" s="208" t="s">
        <v>148</v>
      </c>
      <c r="AU163" s="208" t="s">
        <v>89</v>
      </c>
      <c r="AY163" s="19" t="s">
        <v>145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9" t="s">
        <v>87</v>
      </c>
      <c r="BK163" s="209">
        <f>ROUND(I163*H163,2)</f>
        <v>0</v>
      </c>
      <c r="BL163" s="19" t="s">
        <v>153</v>
      </c>
      <c r="BM163" s="208" t="s">
        <v>1024</v>
      </c>
    </row>
    <row r="164" s="2" customFormat="1" ht="14.4" customHeight="1">
      <c r="A164" s="38"/>
      <c r="B164" s="196"/>
      <c r="C164" s="197" t="s">
        <v>255</v>
      </c>
      <c r="D164" s="197" t="s">
        <v>148</v>
      </c>
      <c r="E164" s="198" t="s">
        <v>1025</v>
      </c>
      <c r="F164" s="199" t="s">
        <v>1026</v>
      </c>
      <c r="G164" s="200" t="s">
        <v>511</v>
      </c>
      <c r="H164" s="201">
        <v>26.399999999999999</v>
      </c>
      <c r="I164" s="202"/>
      <c r="J164" s="203">
        <f>ROUND(I164*H164,2)</f>
        <v>0</v>
      </c>
      <c r="K164" s="199" t="s">
        <v>311</v>
      </c>
      <c r="L164" s="39"/>
      <c r="M164" s="204" t="s">
        <v>1</v>
      </c>
      <c r="N164" s="205" t="s">
        <v>44</v>
      </c>
      <c r="O164" s="77"/>
      <c r="P164" s="206">
        <f>O164*H164</f>
        <v>0</v>
      </c>
      <c r="Q164" s="206">
        <v>0.00058</v>
      </c>
      <c r="R164" s="206">
        <f>Q164*H164</f>
        <v>0.015311999999999999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153</v>
      </c>
      <c r="AT164" s="208" t="s">
        <v>148</v>
      </c>
      <c r="AU164" s="208" t="s">
        <v>89</v>
      </c>
      <c r="AY164" s="19" t="s">
        <v>145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9" t="s">
        <v>87</v>
      </c>
      <c r="BK164" s="209">
        <f>ROUND(I164*H164,2)</f>
        <v>0</v>
      </c>
      <c r="BL164" s="19" t="s">
        <v>153</v>
      </c>
      <c r="BM164" s="208" t="s">
        <v>1027</v>
      </c>
    </row>
    <row r="165" s="2" customFormat="1" ht="24.15" customHeight="1">
      <c r="A165" s="38"/>
      <c r="B165" s="196"/>
      <c r="C165" s="237" t="s">
        <v>260</v>
      </c>
      <c r="D165" s="237" t="s">
        <v>176</v>
      </c>
      <c r="E165" s="238" t="s">
        <v>1028</v>
      </c>
      <c r="F165" s="239" t="s">
        <v>1029</v>
      </c>
      <c r="G165" s="240" t="s">
        <v>179</v>
      </c>
      <c r="H165" s="241">
        <v>0.11</v>
      </c>
      <c r="I165" s="242"/>
      <c r="J165" s="243">
        <f>ROUND(I165*H165,2)</f>
        <v>0</v>
      </c>
      <c r="K165" s="239" t="s">
        <v>311</v>
      </c>
      <c r="L165" s="244"/>
      <c r="M165" s="245" t="s">
        <v>1</v>
      </c>
      <c r="N165" s="246" t="s">
        <v>44</v>
      </c>
      <c r="O165" s="77"/>
      <c r="P165" s="206">
        <f>O165*H165</f>
        <v>0</v>
      </c>
      <c r="Q165" s="206">
        <v>1</v>
      </c>
      <c r="R165" s="206">
        <f>Q165*H165</f>
        <v>0.11</v>
      </c>
      <c r="S165" s="206">
        <v>0</v>
      </c>
      <c r="T165" s="20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8" t="s">
        <v>180</v>
      </c>
      <c r="AT165" s="208" t="s">
        <v>176</v>
      </c>
      <c r="AU165" s="208" t="s">
        <v>89</v>
      </c>
      <c r="AY165" s="19" t="s">
        <v>145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9" t="s">
        <v>87</v>
      </c>
      <c r="BK165" s="209">
        <f>ROUND(I165*H165,2)</f>
        <v>0</v>
      </c>
      <c r="BL165" s="19" t="s">
        <v>153</v>
      </c>
      <c r="BM165" s="208" t="s">
        <v>1030</v>
      </c>
    </row>
    <row r="166" s="2" customFormat="1" ht="24.15" customHeight="1">
      <c r="A166" s="38"/>
      <c r="B166" s="196"/>
      <c r="C166" s="237" t="s">
        <v>7</v>
      </c>
      <c r="D166" s="237" t="s">
        <v>176</v>
      </c>
      <c r="E166" s="238" t="s">
        <v>1031</v>
      </c>
      <c r="F166" s="239" t="s">
        <v>1032</v>
      </c>
      <c r="G166" s="240" t="s">
        <v>179</v>
      </c>
      <c r="H166" s="241">
        <v>0.182</v>
      </c>
      <c r="I166" s="242"/>
      <c r="J166" s="243">
        <f>ROUND(I166*H166,2)</f>
        <v>0</v>
      </c>
      <c r="K166" s="239" t="s">
        <v>311</v>
      </c>
      <c r="L166" s="244"/>
      <c r="M166" s="245" t="s">
        <v>1</v>
      </c>
      <c r="N166" s="246" t="s">
        <v>44</v>
      </c>
      <c r="O166" s="77"/>
      <c r="P166" s="206">
        <f>O166*H166</f>
        <v>0</v>
      </c>
      <c r="Q166" s="206">
        <v>1</v>
      </c>
      <c r="R166" s="206">
        <f>Q166*H166</f>
        <v>0.182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180</v>
      </c>
      <c r="AT166" s="208" t="s">
        <v>176</v>
      </c>
      <c r="AU166" s="208" t="s">
        <v>89</v>
      </c>
      <c r="AY166" s="19" t="s">
        <v>145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9" t="s">
        <v>87</v>
      </c>
      <c r="BK166" s="209">
        <f>ROUND(I166*H166,2)</f>
        <v>0</v>
      </c>
      <c r="BL166" s="19" t="s">
        <v>153</v>
      </c>
      <c r="BM166" s="208" t="s">
        <v>1033</v>
      </c>
    </row>
    <row r="167" s="2" customFormat="1" ht="14.4" customHeight="1">
      <c r="A167" s="38"/>
      <c r="B167" s="196"/>
      <c r="C167" s="197" t="s">
        <v>274</v>
      </c>
      <c r="D167" s="197" t="s">
        <v>148</v>
      </c>
      <c r="E167" s="198" t="s">
        <v>1034</v>
      </c>
      <c r="F167" s="199" t="s">
        <v>1035</v>
      </c>
      <c r="G167" s="200" t="s">
        <v>511</v>
      </c>
      <c r="H167" s="201">
        <v>13.4</v>
      </c>
      <c r="I167" s="202"/>
      <c r="J167" s="203">
        <f>ROUND(I167*H167,2)</f>
        <v>0</v>
      </c>
      <c r="K167" s="199" t="s">
        <v>311</v>
      </c>
      <c r="L167" s="39"/>
      <c r="M167" s="204" t="s">
        <v>1</v>
      </c>
      <c r="N167" s="205" t="s">
        <v>44</v>
      </c>
      <c r="O167" s="77"/>
      <c r="P167" s="206">
        <f>O167*H167</f>
        <v>0</v>
      </c>
      <c r="Q167" s="206">
        <v>8.0000000000000007E-05</v>
      </c>
      <c r="R167" s="206">
        <f>Q167*H167</f>
        <v>0.001072</v>
      </c>
      <c r="S167" s="206">
        <v>0.017999999999999999</v>
      </c>
      <c r="T167" s="207">
        <f>S167*H167</f>
        <v>0.2412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8" t="s">
        <v>153</v>
      </c>
      <c r="AT167" s="208" t="s">
        <v>148</v>
      </c>
      <c r="AU167" s="208" t="s">
        <v>89</v>
      </c>
      <c r="AY167" s="19" t="s">
        <v>145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9" t="s">
        <v>87</v>
      </c>
      <c r="BK167" s="209">
        <f>ROUND(I167*H167,2)</f>
        <v>0</v>
      </c>
      <c r="BL167" s="19" t="s">
        <v>153</v>
      </c>
      <c r="BM167" s="208" t="s">
        <v>1036</v>
      </c>
    </row>
    <row r="168" s="2" customFormat="1" ht="24.15" customHeight="1">
      <c r="A168" s="38"/>
      <c r="B168" s="196"/>
      <c r="C168" s="197" t="s">
        <v>278</v>
      </c>
      <c r="D168" s="197" t="s">
        <v>148</v>
      </c>
      <c r="E168" s="198" t="s">
        <v>1037</v>
      </c>
      <c r="F168" s="199" t="s">
        <v>1038</v>
      </c>
      <c r="G168" s="200" t="s">
        <v>511</v>
      </c>
      <c r="H168" s="201">
        <v>8.6999999999999993</v>
      </c>
      <c r="I168" s="202"/>
      <c r="J168" s="203">
        <f>ROUND(I168*H168,2)</f>
        <v>0</v>
      </c>
      <c r="K168" s="199" t="s">
        <v>311</v>
      </c>
      <c r="L168" s="39"/>
      <c r="M168" s="204" t="s">
        <v>1</v>
      </c>
      <c r="N168" s="205" t="s">
        <v>44</v>
      </c>
      <c r="O168" s="77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8" t="s">
        <v>153</v>
      </c>
      <c r="AT168" s="208" t="s">
        <v>148</v>
      </c>
      <c r="AU168" s="208" t="s">
        <v>89</v>
      </c>
      <c r="AY168" s="19" t="s">
        <v>145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9" t="s">
        <v>87</v>
      </c>
      <c r="BK168" s="209">
        <f>ROUND(I168*H168,2)</f>
        <v>0</v>
      </c>
      <c r="BL168" s="19" t="s">
        <v>153</v>
      </c>
      <c r="BM168" s="208" t="s">
        <v>1039</v>
      </c>
    </row>
    <row r="169" s="2" customFormat="1" ht="24.15" customHeight="1">
      <c r="A169" s="38"/>
      <c r="B169" s="196"/>
      <c r="C169" s="197" t="s">
        <v>283</v>
      </c>
      <c r="D169" s="197" t="s">
        <v>148</v>
      </c>
      <c r="E169" s="198" t="s">
        <v>1040</v>
      </c>
      <c r="F169" s="199" t="s">
        <v>1041</v>
      </c>
      <c r="G169" s="200" t="s">
        <v>349</v>
      </c>
      <c r="H169" s="201">
        <v>87.039000000000001</v>
      </c>
      <c r="I169" s="202"/>
      <c r="J169" s="203">
        <f>ROUND(I169*H169,2)</f>
        <v>0</v>
      </c>
      <c r="K169" s="199" t="s">
        <v>311</v>
      </c>
      <c r="L169" s="39"/>
      <c r="M169" s="204" t="s">
        <v>1</v>
      </c>
      <c r="N169" s="205" t="s">
        <v>44</v>
      </c>
      <c r="O169" s="77"/>
      <c r="P169" s="206">
        <f>O169*H169</f>
        <v>0</v>
      </c>
      <c r="Q169" s="206">
        <v>0.058279999999999998</v>
      </c>
      <c r="R169" s="206">
        <f>Q169*H169</f>
        <v>5.0726329200000002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153</v>
      </c>
      <c r="AT169" s="208" t="s">
        <v>148</v>
      </c>
      <c r="AU169" s="208" t="s">
        <v>89</v>
      </c>
      <c r="AY169" s="19" t="s">
        <v>145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9" t="s">
        <v>87</v>
      </c>
      <c r="BK169" s="209">
        <f>ROUND(I169*H169,2)</f>
        <v>0</v>
      </c>
      <c r="BL169" s="19" t="s">
        <v>153</v>
      </c>
      <c r="BM169" s="208" t="s">
        <v>1042</v>
      </c>
    </row>
    <row r="170" s="2" customFormat="1" ht="24.15" customHeight="1">
      <c r="A170" s="38"/>
      <c r="B170" s="196"/>
      <c r="C170" s="197" t="s">
        <v>288</v>
      </c>
      <c r="D170" s="197" t="s">
        <v>148</v>
      </c>
      <c r="E170" s="198" t="s">
        <v>1043</v>
      </c>
      <c r="F170" s="199" t="s">
        <v>1044</v>
      </c>
      <c r="G170" s="200" t="s">
        <v>349</v>
      </c>
      <c r="H170" s="201">
        <v>65.156000000000006</v>
      </c>
      <c r="I170" s="202"/>
      <c r="J170" s="203">
        <f>ROUND(I170*H170,2)</f>
        <v>0</v>
      </c>
      <c r="K170" s="199" t="s">
        <v>311</v>
      </c>
      <c r="L170" s="39"/>
      <c r="M170" s="204" t="s">
        <v>1</v>
      </c>
      <c r="N170" s="205" t="s">
        <v>44</v>
      </c>
      <c r="O170" s="77"/>
      <c r="P170" s="206">
        <f>O170*H170</f>
        <v>0</v>
      </c>
      <c r="Q170" s="206">
        <v>0.099750000000000005</v>
      </c>
      <c r="R170" s="206">
        <f>Q170*H170</f>
        <v>6.4993110000000005</v>
      </c>
      <c r="S170" s="206">
        <v>0</v>
      </c>
      <c r="T170" s="20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8" t="s">
        <v>153</v>
      </c>
      <c r="AT170" s="208" t="s">
        <v>148</v>
      </c>
      <c r="AU170" s="208" t="s">
        <v>89</v>
      </c>
      <c r="AY170" s="19" t="s">
        <v>145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9" t="s">
        <v>87</v>
      </c>
      <c r="BK170" s="209">
        <f>ROUND(I170*H170,2)</f>
        <v>0</v>
      </c>
      <c r="BL170" s="19" t="s">
        <v>153</v>
      </c>
      <c r="BM170" s="208" t="s">
        <v>1045</v>
      </c>
    </row>
    <row r="171" s="12" customFormat="1" ht="22.8" customHeight="1">
      <c r="A171" s="12"/>
      <c r="B171" s="183"/>
      <c r="C171" s="12"/>
      <c r="D171" s="184" t="s">
        <v>78</v>
      </c>
      <c r="E171" s="194" t="s">
        <v>418</v>
      </c>
      <c r="F171" s="194" t="s">
        <v>419</v>
      </c>
      <c r="G171" s="12"/>
      <c r="H171" s="12"/>
      <c r="I171" s="186"/>
      <c r="J171" s="195">
        <f>BK171</f>
        <v>0</v>
      </c>
      <c r="K171" s="12"/>
      <c r="L171" s="183"/>
      <c r="M171" s="188"/>
      <c r="N171" s="189"/>
      <c r="O171" s="189"/>
      <c r="P171" s="190">
        <f>P172</f>
        <v>0</v>
      </c>
      <c r="Q171" s="189"/>
      <c r="R171" s="190">
        <f>R172</f>
        <v>0</v>
      </c>
      <c r="S171" s="189"/>
      <c r="T171" s="191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84" t="s">
        <v>87</v>
      </c>
      <c r="AT171" s="192" t="s">
        <v>78</v>
      </c>
      <c r="AU171" s="192" t="s">
        <v>87</v>
      </c>
      <c r="AY171" s="184" t="s">
        <v>145</v>
      </c>
      <c r="BK171" s="193">
        <f>BK172</f>
        <v>0</v>
      </c>
    </row>
    <row r="172" s="2" customFormat="1" ht="24.15" customHeight="1">
      <c r="A172" s="38"/>
      <c r="B172" s="196"/>
      <c r="C172" s="197" t="s">
        <v>420</v>
      </c>
      <c r="D172" s="197" t="s">
        <v>148</v>
      </c>
      <c r="E172" s="198" t="s">
        <v>421</v>
      </c>
      <c r="F172" s="199" t="s">
        <v>422</v>
      </c>
      <c r="G172" s="200" t="s">
        <v>179</v>
      </c>
      <c r="H172" s="201">
        <v>23.512</v>
      </c>
      <c r="I172" s="202"/>
      <c r="J172" s="203">
        <f>ROUND(I172*H172,2)</f>
        <v>0</v>
      </c>
      <c r="K172" s="199" t="s">
        <v>311</v>
      </c>
      <c r="L172" s="39"/>
      <c r="M172" s="204" t="s">
        <v>1</v>
      </c>
      <c r="N172" s="205" t="s">
        <v>44</v>
      </c>
      <c r="O172" s="77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153</v>
      </c>
      <c r="AT172" s="208" t="s">
        <v>148</v>
      </c>
      <c r="AU172" s="208" t="s">
        <v>89</v>
      </c>
      <c r="AY172" s="19" t="s">
        <v>145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9" t="s">
        <v>87</v>
      </c>
      <c r="BK172" s="209">
        <f>ROUND(I172*H172,2)</f>
        <v>0</v>
      </c>
      <c r="BL172" s="19" t="s">
        <v>153</v>
      </c>
      <c r="BM172" s="208" t="s">
        <v>1046</v>
      </c>
    </row>
    <row r="173" s="12" customFormat="1" ht="22.8" customHeight="1">
      <c r="A173" s="12"/>
      <c r="B173" s="183"/>
      <c r="C173" s="12"/>
      <c r="D173" s="184" t="s">
        <v>78</v>
      </c>
      <c r="E173" s="194" t="s">
        <v>439</v>
      </c>
      <c r="F173" s="194" t="s">
        <v>440</v>
      </c>
      <c r="G173" s="12"/>
      <c r="H173" s="12"/>
      <c r="I173" s="186"/>
      <c r="J173" s="195">
        <f>BK173</f>
        <v>0</v>
      </c>
      <c r="K173" s="12"/>
      <c r="L173" s="183"/>
      <c r="M173" s="188"/>
      <c r="N173" s="189"/>
      <c r="O173" s="189"/>
      <c r="P173" s="190">
        <f>P174</f>
        <v>0</v>
      </c>
      <c r="Q173" s="189"/>
      <c r="R173" s="190">
        <f>R174</f>
        <v>0</v>
      </c>
      <c r="S173" s="189"/>
      <c r="T173" s="191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84" t="s">
        <v>87</v>
      </c>
      <c r="AT173" s="192" t="s">
        <v>78</v>
      </c>
      <c r="AU173" s="192" t="s">
        <v>87</v>
      </c>
      <c r="AY173" s="184" t="s">
        <v>145</v>
      </c>
      <c r="BK173" s="193">
        <f>BK174</f>
        <v>0</v>
      </c>
    </row>
    <row r="174" s="2" customFormat="1" ht="24.15" customHeight="1">
      <c r="A174" s="38"/>
      <c r="B174" s="196"/>
      <c r="C174" s="197" t="s">
        <v>425</v>
      </c>
      <c r="D174" s="197" t="s">
        <v>148</v>
      </c>
      <c r="E174" s="198" t="s">
        <v>442</v>
      </c>
      <c r="F174" s="199" t="s">
        <v>443</v>
      </c>
      <c r="G174" s="200" t="s">
        <v>179</v>
      </c>
      <c r="H174" s="201">
        <v>81.256</v>
      </c>
      <c r="I174" s="202"/>
      <c r="J174" s="203">
        <f>ROUND(I174*H174,2)</f>
        <v>0</v>
      </c>
      <c r="K174" s="199" t="s">
        <v>311</v>
      </c>
      <c r="L174" s="39"/>
      <c r="M174" s="204" t="s">
        <v>1</v>
      </c>
      <c r="N174" s="205" t="s">
        <v>44</v>
      </c>
      <c r="O174" s="77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153</v>
      </c>
      <c r="AT174" s="208" t="s">
        <v>148</v>
      </c>
      <c r="AU174" s="208" t="s">
        <v>89</v>
      </c>
      <c r="AY174" s="19" t="s">
        <v>145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9" t="s">
        <v>87</v>
      </c>
      <c r="BK174" s="209">
        <f>ROUND(I174*H174,2)</f>
        <v>0</v>
      </c>
      <c r="BL174" s="19" t="s">
        <v>153</v>
      </c>
      <c r="BM174" s="208" t="s">
        <v>1047</v>
      </c>
    </row>
    <row r="175" s="12" customFormat="1" ht="25.92" customHeight="1">
      <c r="A175" s="12"/>
      <c r="B175" s="183"/>
      <c r="C175" s="12"/>
      <c r="D175" s="184" t="s">
        <v>78</v>
      </c>
      <c r="E175" s="185" t="s">
        <v>446</v>
      </c>
      <c r="F175" s="185" t="s">
        <v>447</v>
      </c>
      <c r="G175" s="12"/>
      <c r="H175" s="12"/>
      <c r="I175" s="186"/>
      <c r="J175" s="187">
        <f>BK175</f>
        <v>0</v>
      </c>
      <c r="K175" s="12"/>
      <c r="L175" s="183"/>
      <c r="M175" s="188"/>
      <c r="N175" s="189"/>
      <c r="O175" s="189"/>
      <c r="P175" s="190">
        <f>P176</f>
        <v>0</v>
      </c>
      <c r="Q175" s="189"/>
      <c r="R175" s="190">
        <f>R176</f>
        <v>0.0036000000000000003</v>
      </c>
      <c r="S175" s="189"/>
      <c r="T175" s="191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84" t="s">
        <v>89</v>
      </c>
      <c r="AT175" s="192" t="s">
        <v>78</v>
      </c>
      <c r="AU175" s="192" t="s">
        <v>79</v>
      </c>
      <c r="AY175" s="184" t="s">
        <v>145</v>
      </c>
      <c r="BK175" s="193">
        <f>BK176</f>
        <v>0</v>
      </c>
    </row>
    <row r="176" s="12" customFormat="1" ht="22.8" customHeight="1">
      <c r="A176" s="12"/>
      <c r="B176" s="183"/>
      <c r="C176" s="12"/>
      <c r="D176" s="184" t="s">
        <v>78</v>
      </c>
      <c r="E176" s="194" t="s">
        <v>1048</v>
      </c>
      <c r="F176" s="194" t="s">
        <v>1049</v>
      </c>
      <c r="G176" s="12"/>
      <c r="H176" s="12"/>
      <c r="I176" s="186"/>
      <c r="J176" s="195">
        <f>BK176</f>
        <v>0</v>
      </c>
      <c r="K176" s="12"/>
      <c r="L176" s="183"/>
      <c r="M176" s="188"/>
      <c r="N176" s="189"/>
      <c r="O176" s="189"/>
      <c r="P176" s="190">
        <f>P177</f>
        <v>0</v>
      </c>
      <c r="Q176" s="189"/>
      <c r="R176" s="190">
        <f>R177</f>
        <v>0.0036000000000000003</v>
      </c>
      <c r="S176" s="189"/>
      <c r="T176" s="191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84" t="s">
        <v>89</v>
      </c>
      <c r="AT176" s="192" t="s">
        <v>78</v>
      </c>
      <c r="AU176" s="192" t="s">
        <v>87</v>
      </c>
      <c r="AY176" s="184" t="s">
        <v>145</v>
      </c>
      <c r="BK176" s="193">
        <f>BK177</f>
        <v>0</v>
      </c>
    </row>
    <row r="177" s="2" customFormat="1" ht="24.15" customHeight="1">
      <c r="A177" s="38"/>
      <c r="B177" s="196"/>
      <c r="C177" s="197" t="s">
        <v>429</v>
      </c>
      <c r="D177" s="197" t="s">
        <v>148</v>
      </c>
      <c r="E177" s="198" t="s">
        <v>1050</v>
      </c>
      <c r="F177" s="199" t="s">
        <v>1051</v>
      </c>
      <c r="G177" s="200" t="s">
        <v>511</v>
      </c>
      <c r="H177" s="201">
        <v>9</v>
      </c>
      <c r="I177" s="202"/>
      <c r="J177" s="203">
        <f>ROUND(I177*H177,2)</f>
        <v>0</v>
      </c>
      <c r="K177" s="199" t="s">
        <v>311</v>
      </c>
      <c r="L177" s="39"/>
      <c r="M177" s="204" t="s">
        <v>1</v>
      </c>
      <c r="N177" s="205" t="s">
        <v>44</v>
      </c>
      <c r="O177" s="77"/>
      <c r="P177" s="206">
        <f>O177*H177</f>
        <v>0</v>
      </c>
      <c r="Q177" s="206">
        <v>0.00040000000000000002</v>
      </c>
      <c r="R177" s="206">
        <f>Q177*H177</f>
        <v>0.0036000000000000003</v>
      </c>
      <c r="S177" s="206">
        <v>0</v>
      </c>
      <c r="T177" s="20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8" t="s">
        <v>236</v>
      </c>
      <c r="AT177" s="208" t="s">
        <v>148</v>
      </c>
      <c r="AU177" s="208" t="s">
        <v>89</v>
      </c>
      <c r="AY177" s="19" t="s">
        <v>145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9" t="s">
        <v>87</v>
      </c>
      <c r="BK177" s="209">
        <f>ROUND(I177*H177,2)</f>
        <v>0</v>
      </c>
      <c r="BL177" s="19" t="s">
        <v>236</v>
      </c>
      <c r="BM177" s="208" t="s">
        <v>1052</v>
      </c>
    </row>
    <row r="178" s="12" customFormat="1" ht="25.92" customHeight="1">
      <c r="A178" s="12"/>
      <c r="B178" s="183"/>
      <c r="C178" s="12"/>
      <c r="D178" s="184" t="s">
        <v>78</v>
      </c>
      <c r="E178" s="185" t="s">
        <v>115</v>
      </c>
      <c r="F178" s="185" t="s">
        <v>116</v>
      </c>
      <c r="G178" s="12"/>
      <c r="H178" s="12"/>
      <c r="I178" s="186"/>
      <c r="J178" s="187">
        <f>BK178</f>
        <v>0</v>
      </c>
      <c r="K178" s="12"/>
      <c r="L178" s="183"/>
      <c r="M178" s="188"/>
      <c r="N178" s="189"/>
      <c r="O178" s="189"/>
      <c r="P178" s="190">
        <f>P179+P184</f>
        <v>0</v>
      </c>
      <c r="Q178" s="189"/>
      <c r="R178" s="190">
        <f>R179+R184</f>
        <v>0</v>
      </c>
      <c r="S178" s="189"/>
      <c r="T178" s="191">
        <f>T179+T184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84" t="s">
        <v>146</v>
      </c>
      <c r="AT178" s="192" t="s">
        <v>78</v>
      </c>
      <c r="AU178" s="192" t="s">
        <v>79</v>
      </c>
      <c r="AY178" s="184" t="s">
        <v>145</v>
      </c>
      <c r="BK178" s="193">
        <f>BK179+BK184</f>
        <v>0</v>
      </c>
    </row>
    <row r="179" s="12" customFormat="1" ht="22.8" customHeight="1">
      <c r="A179" s="12"/>
      <c r="B179" s="183"/>
      <c r="C179" s="12"/>
      <c r="D179" s="184" t="s">
        <v>78</v>
      </c>
      <c r="E179" s="194" t="s">
        <v>476</v>
      </c>
      <c r="F179" s="194" t="s">
        <v>477</v>
      </c>
      <c r="G179" s="12"/>
      <c r="H179" s="12"/>
      <c r="I179" s="186"/>
      <c r="J179" s="195">
        <f>BK179</f>
        <v>0</v>
      </c>
      <c r="K179" s="12"/>
      <c r="L179" s="183"/>
      <c r="M179" s="188"/>
      <c r="N179" s="189"/>
      <c r="O179" s="189"/>
      <c r="P179" s="190">
        <f>SUM(P180:P183)</f>
        <v>0</v>
      </c>
      <c r="Q179" s="189"/>
      <c r="R179" s="190">
        <f>SUM(R180:R183)</f>
        <v>0</v>
      </c>
      <c r="S179" s="189"/>
      <c r="T179" s="191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84" t="s">
        <v>146</v>
      </c>
      <c r="AT179" s="192" t="s">
        <v>78</v>
      </c>
      <c r="AU179" s="192" t="s">
        <v>87</v>
      </c>
      <c r="AY179" s="184" t="s">
        <v>145</v>
      </c>
      <c r="BK179" s="193">
        <f>SUM(BK180:BK183)</f>
        <v>0</v>
      </c>
    </row>
    <row r="180" s="2" customFormat="1" ht="14.4" customHeight="1">
      <c r="A180" s="38"/>
      <c r="B180" s="196"/>
      <c r="C180" s="197" t="s">
        <v>435</v>
      </c>
      <c r="D180" s="197" t="s">
        <v>148</v>
      </c>
      <c r="E180" s="198" t="s">
        <v>479</v>
      </c>
      <c r="F180" s="199" t="s">
        <v>480</v>
      </c>
      <c r="G180" s="200" t="s">
        <v>481</v>
      </c>
      <c r="H180" s="201">
        <v>1</v>
      </c>
      <c r="I180" s="202"/>
      <c r="J180" s="203">
        <f>ROUND(I180*H180,2)</f>
        <v>0</v>
      </c>
      <c r="K180" s="199" t="s">
        <v>311</v>
      </c>
      <c r="L180" s="39"/>
      <c r="M180" s="204" t="s">
        <v>1</v>
      </c>
      <c r="N180" s="205" t="s">
        <v>44</v>
      </c>
      <c r="O180" s="77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482</v>
      </c>
      <c r="AT180" s="208" t="s">
        <v>148</v>
      </c>
      <c r="AU180" s="208" t="s">
        <v>89</v>
      </c>
      <c r="AY180" s="19" t="s">
        <v>145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9" t="s">
        <v>87</v>
      </c>
      <c r="BK180" s="209">
        <f>ROUND(I180*H180,2)</f>
        <v>0</v>
      </c>
      <c r="BL180" s="19" t="s">
        <v>482</v>
      </c>
      <c r="BM180" s="208" t="s">
        <v>1053</v>
      </c>
    </row>
    <row r="181" s="2" customFormat="1" ht="14.4" customHeight="1">
      <c r="A181" s="38"/>
      <c r="B181" s="196"/>
      <c r="C181" s="197" t="s">
        <v>441</v>
      </c>
      <c r="D181" s="197" t="s">
        <v>148</v>
      </c>
      <c r="E181" s="198" t="s">
        <v>485</v>
      </c>
      <c r="F181" s="199" t="s">
        <v>486</v>
      </c>
      <c r="G181" s="200" t="s">
        <v>481</v>
      </c>
      <c r="H181" s="201">
        <v>1</v>
      </c>
      <c r="I181" s="202"/>
      <c r="J181" s="203">
        <f>ROUND(I181*H181,2)</f>
        <v>0</v>
      </c>
      <c r="K181" s="199" t="s">
        <v>311</v>
      </c>
      <c r="L181" s="39"/>
      <c r="M181" s="204" t="s">
        <v>1</v>
      </c>
      <c r="N181" s="205" t="s">
        <v>44</v>
      </c>
      <c r="O181" s="77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8" t="s">
        <v>482</v>
      </c>
      <c r="AT181" s="208" t="s">
        <v>148</v>
      </c>
      <c r="AU181" s="208" t="s">
        <v>89</v>
      </c>
      <c r="AY181" s="19" t="s">
        <v>145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9" t="s">
        <v>87</v>
      </c>
      <c r="BK181" s="209">
        <f>ROUND(I181*H181,2)</f>
        <v>0</v>
      </c>
      <c r="BL181" s="19" t="s">
        <v>482</v>
      </c>
      <c r="BM181" s="208" t="s">
        <v>1054</v>
      </c>
    </row>
    <row r="182" s="2" customFormat="1" ht="14.4" customHeight="1">
      <c r="A182" s="38"/>
      <c r="B182" s="196"/>
      <c r="C182" s="197" t="s">
        <v>450</v>
      </c>
      <c r="D182" s="197" t="s">
        <v>148</v>
      </c>
      <c r="E182" s="198" t="s">
        <v>489</v>
      </c>
      <c r="F182" s="199" t="s">
        <v>490</v>
      </c>
      <c r="G182" s="200" t="s">
        <v>481</v>
      </c>
      <c r="H182" s="201">
        <v>1</v>
      </c>
      <c r="I182" s="202"/>
      <c r="J182" s="203">
        <f>ROUND(I182*H182,2)</f>
        <v>0</v>
      </c>
      <c r="K182" s="199" t="s">
        <v>311</v>
      </c>
      <c r="L182" s="39"/>
      <c r="M182" s="204" t="s">
        <v>1</v>
      </c>
      <c r="N182" s="205" t="s">
        <v>44</v>
      </c>
      <c r="O182" s="77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482</v>
      </c>
      <c r="AT182" s="208" t="s">
        <v>148</v>
      </c>
      <c r="AU182" s="208" t="s">
        <v>89</v>
      </c>
      <c r="AY182" s="19" t="s">
        <v>145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9" t="s">
        <v>87</v>
      </c>
      <c r="BK182" s="209">
        <f>ROUND(I182*H182,2)</f>
        <v>0</v>
      </c>
      <c r="BL182" s="19" t="s">
        <v>482</v>
      </c>
      <c r="BM182" s="208" t="s">
        <v>1055</v>
      </c>
    </row>
    <row r="183" s="2" customFormat="1" ht="24.15" customHeight="1">
      <c r="A183" s="38"/>
      <c r="B183" s="196"/>
      <c r="C183" s="237" t="s">
        <v>455</v>
      </c>
      <c r="D183" s="237" t="s">
        <v>176</v>
      </c>
      <c r="E183" s="238" t="s">
        <v>1056</v>
      </c>
      <c r="F183" s="239" t="s">
        <v>1057</v>
      </c>
      <c r="G183" s="240" t="s">
        <v>511</v>
      </c>
      <c r="H183" s="241">
        <v>19</v>
      </c>
      <c r="I183" s="242"/>
      <c r="J183" s="243">
        <f>ROUND(I183*H183,2)</f>
        <v>0</v>
      </c>
      <c r="K183" s="239" t="s">
        <v>311</v>
      </c>
      <c r="L183" s="244"/>
      <c r="M183" s="245" t="s">
        <v>1</v>
      </c>
      <c r="N183" s="246" t="s">
        <v>44</v>
      </c>
      <c r="O183" s="77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8" t="s">
        <v>455</v>
      </c>
      <c r="AT183" s="208" t="s">
        <v>176</v>
      </c>
      <c r="AU183" s="208" t="s">
        <v>89</v>
      </c>
      <c r="AY183" s="19" t="s">
        <v>145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9" t="s">
        <v>87</v>
      </c>
      <c r="BK183" s="209">
        <f>ROUND(I183*H183,2)</f>
        <v>0</v>
      </c>
      <c r="BL183" s="19" t="s">
        <v>236</v>
      </c>
      <c r="BM183" s="208" t="s">
        <v>1058</v>
      </c>
    </row>
    <row r="184" s="12" customFormat="1" ht="22.8" customHeight="1">
      <c r="A184" s="12"/>
      <c r="B184" s="183"/>
      <c r="C184" s="12"/>
      <c r="D184" s="184" t="s">
        <v>78</v>
      </c>
      <c r="E184" s="194" t="s">
        <v>492</v>
      </c>
      <c r="F184" s="194" t="s">
        <v>493</v>
      </c>
      <c r="G184" s="12"/>
      <c r="H184" s="12"/>
      <c r="I184" s="186"/>
      <c r="J184" s="195">
        <f>BK184</f>
        <v>0</v>
      </c>
      <c r="K184" s="12"/>
      <c r="L184" s="183"/>
      <c r="M184" s="188"/>
      <c r="N184" s="189"/>
      <c r="O184" s="189"/>
      <c r="P184" s="190">
        <f>P185</f>
        <v>0</v>
      </c>
      <c r="Q184" s="189"/>
      <c r="R184" s="190">
        <f>R185</f>
        <v>0</v>
      </c>
      <c r="S184" s="189"/>
      <c r="T184" s="191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84" t="s">
        <v>146</v>
      </c>
      <c r="AT184" s="192" t="s">
        <v>78</v>
      </c>
      <c r="AU184" s="192" t="s">
        <v>87</v>
      </c>
      <c r="AY184" s="184" t="s">
        <v>145</v>
      </c>
      <c r="BK184" s="193">
        <f>BK185</f>
        <v>0</v>
      </c>
    </row>
    <row r="185" s="2" customFormat="1" ht="14.4" customHeight="1">
      <c r="A185" s="38"/>
      <c r="B185" s="196"/>
      <c r="C185" s="197" t="s">
        <v>460</v>
      </c>
      <c r="D185" s="197" t="s">
        <v>148</v>
      </c>
      <c r="E185" s="198" t="s">
        <v>495</v>
      </c>
      <c r="F185" s="199" t="s">
        <v>493</v>
      </c>
      <c r="G185" s="200" t="s">
        <v>481</v>
      </c>
      <c r="H185" s="201">
        <v>1</v>
      </c>
      <c r="I185" s="202"/>
      <c r="J185" s="203">
        <f>ROUND(I185*H185,2)</f>
        <v>0</v>
      </c>
      <c r="K185" s="199" t="s">
        <v>311</v>
      </c>
      <c r="L185" s="39"/>
      <c r="M185" s="260" t="s">
        <v>1</v>
      </c>
      <c r="N185" s="261" t="s">
        <v>44</v>
      </c>
      <c r="O185" s="250"/>
      <c r="P185" s="262">
        <f>O185*H185</f>
        <v>0</v>
      </c>
      <c r="Q185" s="262">
        <v>0</v>
      </c>
      <c r="R185" s="262">
        <f>Q185*H185</f>
        <v>0</v>
      </c>
      <c r="S185" s="262">
        <v>0</v>
      </c>
      <c r="T185" s="26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482</v>
      </c>
      <c r="AT185" s="208" t="s">
        <v>148</v>
      </c>
      <c r="AU185" s="208" t="s">
        <v>89</v>
      </c>
      <c r="AY185" s="19" t="s">
        <v>145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9" t="s">
        <v>87</v>
      </c>
      <c r="BK185" s="209">
        <f>ROUND(I185*H185,2)</f>
        <v>0</v>
      </c>
      <c r="BL185" s="19" t="s">
        <v>482</v>
      </c>
      <c r="BM185" s="208" t="s">
        <v>1059</v>
      </c>
    </row>
    <row r="186" s="2" customFormat="1" ht="6.96" customHeight="1">
      <c r="A186" s="38"/>
      <c r="B186" s="60"/>
      <c r="C186" s="61"/>
      <c r="D186" s="61"/>
      <c r="E186" s="61"/>
      <c r="F186" s="61"/>
      <c r="G186" s="61"/>
      <c r="H186" s="61"/>
      <c r="I186" s="156"/>
      <c r="J186" s="61"/>
      <c r="K186" s="61"/>
      <c r="L186" s="39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autoFilter ref="C133:K1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111</v>
      </c>
      <c r="AZ2" s="264" t="s">
        <v>1060</v>
      </c>
      <c r="BA2" s="264" t="s">
        <v>1060</v>
      </c>
      <c r="BB2" s="264" t="s">
        <v>1</v>
      </c>
      <c r="BC2" s="264" t="s">
        <v>1061</v>
      </c>
      <c r="BD2" s="264" t="s">
        <v>89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  <c r="AZ3" s="264" t="s">
        <v>1062</v>
      </c>
      <c r="BA3" s="264" t="s">
        <v>1062</v>
      </c>
      <c r="BB3" s="264" t="s">
        <v>1</v>
      </c>
      <c r="BC3" s="264" t="s">
        <v>1063</v>
      </c>
      <c r="BD3" s="264" t="s">
        <v>89</v>
      </c>
    </row>
    <row r="4" hidden="1" s="1" customFormat="1" ht="24.96" customHeight="1">
      <c r="B4" s="22"/>
      <c r="D4" s="23" t="s">
        <v>118</v>
      </c>
      <c r="I4" s="128"/>
      <c r="L4" s="22"/>
      <c r="M4" s="130" t="s">
        <v>10</v>
      </c>
      <c r="AT4" s="19" t="s">
        <v>3</v>
      </c>
      <c r="AZ4" s="264" t="s">
        <v>1064</v>
      </c>
      <c r="BA4" s="264" t="s">
        <v>1064</v>
      </c>
      <c r="BB4" s="264" t="s">
        <v>1</v>
      </c>
      <c r="BC4" s="264" t="s">
        <v>1065</v>
      </c>
      <c r="BD4" s="264" t="s">
        <v>172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Oprava, přestavba propustků na trati v úseku Nedvědice - Tišnov</v>
      </c>
      <c r="F7" s="32"/>
      <c r="G7" s="32"/>
      <c r="H7" s="32"/>
      <c r="I7" s="128"/>
      <c r="L7" s="22"/>
    </row>
    <row r="8" hidden="1" s="1" customFormat="1" ht="12" customHeight="1">
      <c r="B8" s="22"/>
      <c r="D8" s="32" t="s">
        <v>119</v>
      </c>
      <c r="I8" s="128"/>
      <c r="L8" s="22"/>
    </row>
    <row r="9" hidden="1" s="2" customFormat="1" ht="16.5" customHeight="1">
      <c r="A9" s="38"/>
      <c r="B9" s="39"/>
      <c r="C9" s="38"/>
      <c r="D9" s="38"/>
      <c r="E9" s="131" t="s">
        <v>294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295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39"/>
      <c r="C11" s="38"/>
      <c r="D11" s="38"/>
      <c r="E11" s="67" t="s">
        <v>1066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ROUND((SUM(BE133:BE259)),  2)</f>
        <v>0</v>
      </c>
      <c r="G35" s="38"/>
      <c r="H35" s="38"/>
      <c r="I35" s="143">
        <v>0.20999999999999999</v>
      </c>
      <c r="J35" s="142">
        <f>ROUND(((SUM(BE133:BE259))*I35),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ROUND((SUM(BF133:BF259)),  2)</f>
        <v>0</v>
      </c>
      <c r="G36" s="38"/>
      <c r="H36" s="38"/>
      <c r="I36" s="143">
        <v>0.14999999999999999</v>
      </c>
      <c r="J36" s="142">
        <f>ROUND(((SUM(BF133:BF259))*I36),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ROUND((SUM(BG133:BG259)),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ROUND((SUM(BH133:BH259)),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ROUND((SUM(BI133:BI259)),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Oprava, přestavba propustků na trati v úseku Nedvědice - Tišnov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119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294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295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02.06 - Propustek v km 88,281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122</v>
      </c>
      <c r="D96" s="144"/>
      <c r="E96" s="144"/>
      <c r="F96" s="144"/>
      <c r="G96" s="144"/>
      <c r="H96" s="144"/>
      <c r="I96" s="159"/>
      <c r="J96" s="160" t="s">
        <v>123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124</v>
      </c>
      <c r="D98" s="38"/>
      <c r="E98" s="38"/>
      <c r="F98" s="38"/>
      <c r="G98" s="38"/>
      <c r="H98" s="38"/>
      <c r="I98" s="132"/>
      <c r="J98" s="96">
        <f>J133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hidden="1" s="9" customFormat="1" ht="24.96" customHeight="1">
      <c r="A99" s="9"/>
      <c r="B99" s="162"/>
      <c r="C99" s="9"/>
      <c r="D99" s="163" t="s">
        <v>126</v>
      </c>
      <c r="E99" s="164"/>
      <c r="F99" s="164"/>
      <c r="G99" s="164"/>
      <c r="H99" s="164"/>
      <c r="I99" s="165"/>
      <c r="J99" s="166">
        <f>J134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67"/>
      <c r="C100" s="10"/>
      <c r="D100" s="168" t="s">
        <v>297</v>
      </c>
      <c r="E100" s="169"/>
      <c r="F100" s="169"/>
      <c r="G100" s="169"/>
      <c r="H100" s="169"/>
      <c r="I100" s="170"/>
      <c r="J100" s="171">
        <f>J135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67"/>
      <c r="C101" s="10"/>
      <c r="D101" s="168" t="s">
        <v>298</v>
      </c>
      <c r="E101" s="169"/>
      <c r="F101" s="169"/>
      <c r="G101" s="169"/>
      <c r="H101" s="169"/>
      <c r="I101" s="170"/>
      <c r="J101" s="171">
        <f>J164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67"/>
      <c r="C102" s="10"/>
      <c r="D102" s="168" t="s">
        <v>299</v>
      </c>
      <c r="E102" s="169"/>
      <c r="F102" s="169"/>
      <c r="G102" s="169"/>
      <c r="H102" s="169"/>
      <c r="I102" s="170"/>
      <c r="J102" s="171">
        <f>J179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67"/>
      <c r="C103" s="10"/>
      <c r="D103" s="168" t="s">
        <v>300</v>
      </c>
      <c r="E103" s="169"/>
      <c r="F103" s="169"/>
      <c r="G103" s="169"/>
      <c r="H103" s="169"/>
      <c r="I103" s="170"/>
      <c r="J103" s="171">
        <f>J200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67"/>
      <c r="C104" s="10"/>
      <c r="D104" s="168" t="s">
        <v>301</v>
      </c>
      <c r="E104" s="169"/>
      <c r="F104" s="169"/>
      <c r="G104" s="169"/>
      <c r="H104" s="169"/>
      <c r="I104" s="170"/>
      <c r="J104" s="171">
        <f>J211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67"/>
      <c r="C105" s="10"/>
      <c r="D105" s="168" t="s">
        <v>302</v>
      </c>
      <c r="E105" s="169"/>
      <c r="F105" s="169"/>
      <c r="G105" s="169"/>
      <c r="H105" s="169"/>
      <c r="I105" s="170"/>
      <c r="J105" s="171">
        <f>J216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67"/>
      <c r="C106" s="10"/>
      <c r="D106" s="168" t="s">
        <v>303</v>
      </c>
      <c r="E106" s="169"/>
      <c r="F106" s="169"/>
      <c r="G106" s="169"/>
      <c r="H106" s="169"/>
      <c r="I106" s="170"/>
      <c r="J106" s="171">
        <f>J231</f>
        <v>0</v>
      </c>
      <c r="K106" s="10"/>
      <c r="L106" s="16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62"/>
      <c r="C107" s="9"/>
      <c r="D107" s="163" t="s">
        <v>304</v>
      </c>
      <c r="E107" s="164"/>
      <c r="F107" s="164"/>
      <c r="G107" s="164"/>
      <c r="H107" s="164"/>
      <c r="I107" s="165"/>
      <c r="J107" s="166">
        <f>J235</f>
        <v>0</v>
      </c>
      <c r="K107" s="9"/>
      <c r="L107" s="16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67"/>
      <c r="C108" s="10"/>
      <c r="D108" s="168" t="s">
        <v>305</v>
      </c>
      <c r="E108" s="169"/>
      <c r="F108" s="169"/>
      <c r="G108" s="169"/>
      <c r="H108" s="169"/>
      <c r="I108" s="170"/>
      <c r="J108" s="171">
        <f>J243</f>
        <v>0</v>
      </c>
      <c r="K108" s="10"/>
      <c r="L108" s="16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62"/>
      <c r="C109" s="9"/>
      <c r="D109" s="163" t="s">
        <v>129</v>
      </c>
      <c r="E109" s="164"/>
      <c r="F109" s="164"/>
      <c r="G109" s="164"/>
      <c r="H109" s="164"/>
      <c r="I109" s="165"/>
      <c r="J109" s="166">
        <f>J253</f>
        <v>0</v>
      </c>
      <c r="K109" s="9"/>
      <c r="L109" s="16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67"/>
      <c r="C110" s="10"/>
      <c r="D110" s="168" t="s">
        <v>1067</v>
      </c>
      <c r="E110" s="169"/>
      <c r="F110" s="169"/>
      <c r="G110" s="169"/>
      <c r="H110" s="169"/>
      <c r="I110" s="170"/>
      <c r="J110" s="171">
        <f>J254</f>
        <v>0</v>
      </c>
      <c r="K110" s="10"/>
      <c r="L110" s="16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67"/>
      <c r="C111" s="10"/>
      <c r="D111" s="168" t="s">
        <v>1068</v>
      </c>
      <c r="E111" s="169"/>
      <c r="F111" s="169"/>
      <c r="G111" s="169"/>
      <c r="H111" s="169"/>
      <c r="I111" s="170"/>
      <c r="J111" s="171">
        <f>J258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156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/>
    <row r="115" hidden="1"/>
    <row r="116" hidden="1"/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157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130</v>
      </c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31" t="str">
        <f>E7</f>
        <v>Oprava, přestavba propustků na trati v úseku Nedvědice - Tišnov</v>
      </c>
      <c r="F121" s="32"/>
      <c r="G121" s="32"/>
      <c r="H121" s="32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2"/>
      <c r="C122" s="32" t="s">
        <v>119</v>
      </c>
      <c r="I122" s="128"/>
      <c r="L122" s="22"/>
    </row>
    <row r="123" s="2" customFormat="1" ht="16.5" customHeight="1">
      <c r="A123" s="38"/>
      <c r="B123" s="39"/>
      <c r="C123" s="38"/>
      <c r="D123" s="38"/>
      <c r="E123" s="131" t="s">
        <v>294</v>
      </c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295</v>
      </c>
      <c r="D124" s="38"/>
      <c r="E124" s="38"/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E11</f>
        <v>SO 02.06 - Propustek v km 88,281</v>
      </c>
      <c r="F125" s="38"/>
      <c r="G125" s="38"/>
      <c r="H125" s="38"/>
      <c r="I125" s="132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F14</f>
        <v>Nedvědice - Tišnov</v>
      </c>
      <c r="G127" s="38"/>
      <c r="H127" s="38"/>
      <c r="I127" s="133" t="s">
        <v>22</v>
      </c>
      <c r="J127" s="69" t="str">
        <f>IF(J14="","",J14)</f>
        <v>29. 6. 2020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32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38"/>
      <c r="E129" s="38"/>
      <c r="F129" s="27" t="str">
        <f>E17</f>
        <v>Správa železnic, státní organizace</v>
      </c>
      <c r="G129" s="38"/>
      <c r="H129" s="38"/>
      <c r="I129" s="133" t="s">
        <v>32</v>
      </c>
      <c r="J129" s="36" t="str">
        <f>E23</f>
        <v>DMC Havlíčkův Brod s.r.o.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30</v>
      </c>
      <c r="D130" s="38"/>
      <c r="E130" s="38"/>
      <c r="F130" s="27" t="str">
        <f>IF(E20="","",E20)</f>
        <v>Vyplň údaj</v>
      </c>
      <c r="G130" s="38"/>
      <c r="H130" s="38"/>
      <c r="I130" s="133" t="s">
        <v>37</v>
      </c>
      <c r="J130" s="36" t="str">
        <f>E26</f>
        <v>DMC Havlíčkův Brod s.r.o.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132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72"/>
      <c r="B132" s="173"/>
      <c r="C132" s="174" t="s">
        <v>131</v>
      </c>
      <c r="D132" s="175" t="s">
        <v>64</v>
      </c>
      <c r="E132" s="175" t="s">
        <v>60</v>
      </c>
      <c r="F132" s="175" t="s">
        <v>61</v>
      </c>
      <c r="G132" s="175" t="s">
        <v>132</v>
      </c>
      <c r="H132" s="175" t="s">
        <v>133</v>
      </c>
      <c r="I132" s="176" t="s">
        <v>134</v>
      </c>
      <c r="J132" s="175" t="s">
        <v>123</v>
      </c>
      <c r="K132" s="177" t="s">
        <v>135</v>
      </c>
      <c r="L132" s="178"/>
      <c r="M132" s="86" t="s">
        <v>1</v>
      </c>
      <c r="N132" s="87" t="s">
        <v>43</v>
      </c>
      <c r="O132" s="87" t="s">
        <v>136</v>
      </c>
      <c r="P132" s="87" t="s">
        <v>137</v>
      </c>
      <c r="Q132" s="87" t="s">
        <v>138</v>
      </c>
      <c r="R132" s="87" t="s">
        <v>139</v>
      </c>
      <c r="S132" s="87" t="s">
        <v>140</v>
      </c>
      <c r="T132" s="88" t="s">
        <v>141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="2" customFormat="1" ht="22.8" customHeight="1">
      <c r="A133" s="38"/>
      <c r="B133" s="39"/>
      <c r="C133" s="93" t="s">
        <v>142</v>
      </c>
      <c r="D133" s="38"/>
      <c r="E133" s="38"/>
      <c r="F133" s="38"/>
      <c r="G133" s="38"/>
      <c r="H133" s="38"/>
      <c r="I133" s="132"/>
      <c r="J133" s="179">
        <f>BK133</f>
        <v>0</v>
      </c>
      <c r="K133" s="38"/>
      <c r="L133" s="39"/>
      <c r="M133" s="89"/>
      <c r="N133" s="73"/>
      <c r="O133" s="90"/>
      <c r="P133" s="180">
        <f>P134+P235+P253</f>
        <v>0</v>
      </c>
      <c r="Q133" s="90"/>
      <c r="R133" s="180">
        <f>R134+R235+R253</f>
        <v>223.97166193000001</v>
      </c>
      <c r="S133" s="90"/>
      <c r="T133" s="181">
        <f>T134+T235+T253</f>
        <v>75.839999999999989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78</v>
      </c>
      <c r="AU133" s="19" t="s">
        <v>125</v>
      </c>
      <c r="BK133" s="182">
        <f>BK134+BK235+BK253</f>
        <v>0</v>
      </c>
    </row>
    <row r="134" s="12" customFormat="1" ht="25.92" customHeight="1">
      <c r="A134" s="12"/>
      <c r="B134" s="183"/>
      <c r="C134" s="12"/>
      <c r="D134" s="184" t="s">
        <v>78</v>
      </c>
      <c r="E134" s="185" t="s">
        <v>143</v>
      </c>
      <c r="F134" s="185" t="s">
        <v>144</v>
      </c>
      <c r="G134" s="12"/>
      <c r="H134" s="12"/>
      <c r="I134" s="186"/>
      <c r="J134" s="187">
        <f>BK134</f>
        <v>0</v>
      </c>
      <c r="K134" s="12"/>
      <c r="L134" s="183"/>
      <c r="M134" s="188"/>
      <c r="N134" s="189"/>
      <c r="O134" s="189"/>
      <c r="P134" s="190">
        <f>P135+P164+P179+P200+P211+P216+P231</f>
        <v>0</v>
      </c>
      <c r="Q134" s="189"/>
      <c r="R134" s="190">
        <f>R135+R164+R179+R200+R211+R216+R231</f>
        <v>220.18272403</v>
      </c>
      <c r="S134" s="189"/>
      <c r="T134" s="191">
        <f>T135+T164+T179+T200+T211+T216+T231</f>
        <v>2.6640000000000001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84" t="s">
        <v>87</v>
      </c>
      <c r="AT134" s="192" t="s">
        <v>78</v>
      </c>
      <c r="AU134" s="192" t="s">
        <v>79</v>
      </c>
      <c r="AY134" s="184" t="s">
        <v>145</v>
      </c>
      <c r="BK134" s="193">
        <f>BK135+BK164+BK179+BK200+BK211+BK216+BK231</f>
        <v>0</v>
      </c>
    </row>
    <row r="135" s="12" customFormat="1" ht="22.8" customHeight="1">
      <c r="A135" s="12"/>
      <c r="B135" s="183"/>
      <c r="C135" s="12"/>
      <c r="D135" s="184" t="s">
        <v>78</v>
      </c>
      <c r="E135" s="194" t="s">
        <v>87</v>
      </c>
      <c r="F135" s="194" t="s">
        <v>308</v>
      </c>
      <c r="G135" s="12"/>
      <c r="H135" s="12"/>
      <c r="I135" s="186"/>
      <c r="J135" s="195">
        <f>BK135</f>
        <v>0</v>
      </c>
      <c r="K135" s="12"/>
      <c r="L135" s="183"/>
      <c r="M135" s="188"/>
      <c r="N135" s="189"/>
      <c r="O135" s="189"/>
      <c r="P135" s="190">
        <f>SUM(P136:P163)</f>
        <v>0</v>
      </c>
      <c r="Q135" s="189"/>
      <c r="R135" s="190">
        <f>SUM(R136:R163)</f>
        <v>5.83788135</v>
      </c>
      <c r="S135" s="189"/>
      <c r="T135" s="191">
        <f>SUM(T136:T163)</f>
        <v>2.6640000000000001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4" t="s">
        <v>87</v>
      </c>
      <c r="AT135" s="192" t="s">
        <v>78</v>
      </c>
      <c r="AU135" s="192" t="s">
        <v>87</v>
      </c>
      <c r="AY135" s="184" t="s">
        <v>145</v>
      </c>
      <c r="BK135" s="193">
        <f>SUM(BK136:BK163)</f>
        <v>0</v>
      </c>
    </row>
    <row r="136" s="2" customFormat="1" ht="24.15" customHeight="1">
      <c r="A136" s="38"/>
      <c r="B136" s="196"/>
      <c r="C136" s="197" t="s">
        <v>87</v>
      </c>
      <c r="D136" s="197" t="s">
        <v>148</v>
      </c>
      <c r="E136" s="198" t="s">
        <v>309</v>
      </c>
      <c r="F136" s="199" t="s">
        <v>310</v>
      </c>
      <c r="G136" s="200" t="s">
        <v>161</v>
      </c>
      <c r="H136" s="201">
        <v>1.48</v>
      </c>
      <c r="I136" s="202"/>
      <c r="J136" s="203">
        <f>ROUND(I136*H136,2)</f>
        <v>0</v>
      </c>
      <c r="K136" s="199" t="s">
        <v>311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1.8</v>
      </c>
      <c r="T136" s="207">
        <f>S136*H136</f>
        <v>2.6640000000000001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153</v>
      </c>
      <c r="AT136" s="208" t="s">
        <v>148</v>
      </c>
      <c r="AU136" s="208" t="s">
        <v>89</v>
      </c>
      <c r="AY136" s="19" t="s">
        <v>145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87</v>
      </c>
      <c r="BK136" s="209">
        <f>ROUND(I136*H136,2)</f>
        <v>0</v>
      </c>
      <c r="BL136" s="19" t="s">
        <v>153</v>
      </c>
      <c r="BM136" s="208" t="s">
        <v>1069</v>
      </c>
    </row>
    <row r="137" s="13" customFormat="1">
      <c r="A137" s="13"/>
      <c r="B137" s="214"/>
      <c r="C137" s="13"/>
      <c r="D137" s="210" t="s">
        <v>157</v>
      </c>
      <c r="E137" s="215" t="s">
        <v>1</v>
      </c>
      <c r="F137" s="216" t="s">
        <v>1070</v>
      </c>
      <c r="G137" s="13"/>
      <c r="H137" s="217">
        <v>1.48</v>
      </c>
      <c r="I137" s="218"/>
      <c r="J137" s="13"/>
      <c r="K137" s="13"/>
      <c r="L137" s="214"/>
      <c r="M137" s="219"/>
      <c r="N137" s="220"/>
      <c r="O137" s="220"/>
      <c r="P137" s="220"/>
      <c r="Q137" s="220"/>
      <c r="R137" s="220"/>
      <c r="S137" s="220"/>
      <c r="T137" s="22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5" t="s">
        <v>157</v>
      </c>
      <c r="AU137" s="215" t="s">
        <v>89</v>
      </c>
      <c r="AV137" s="13" t="s">
        <v>89</v>
      </c>
      <c r="AW137" s="13" t="s">
        <v>36</v>
      </c>
      <c r="AX137" s="13" t="s">
        <v>87</v>
      </c>
      <c r="AY137" s="215" t="s">
        <v>145</v>
      </c>
    </row>
    <row r="138" s="2" customFormat="1" ht="24.15" customHeight="1">
      <c r="A138" s="38"/>
      <c r="B138" s="196"/>
      <c r="C138" s="197" t="s">
        <v>89</v>
      </c>
      <c r="D138" s="197" t="s">
        <v>148</v>
      </c>
      <c r="E138" s="198" t="s">
        <v>314</v>
      </c>
      <c r="F138" s="199" t="s">
        <v>315</v>
      </c>
      <c r="G138" s="200" t="s">
        <v>316</v>
      </c>
      <c r="H138" s="201">
        <v>168</v>
      </c>
      <c r="I138" s="202"/>
      <c r="J138" s="203">
        <f>ROUND(I138*H138,2)</f>
        <v>0</v>
      </c>
      <c r="K138" s="199" t="s">
        <v>311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3.0000000000000001E-05</v>
      </c>
      <c r="R138" s="206">
        <f>Q138*H138</f>
        <v>0.0050400000000000002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153</v>
      </c>
      <c r="AT138" s="208" t="s">
        <v>148</v>
      </c>
      <c r="AU138" s="208" t="s">
        <v>89</v>
      </c>
      <c r="AY138" s="19" t="s">
        <v>145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87</v>
      </c>
      <c r="BK138" s="209">
        <f>ROUND(I138*H138,2)</f>
        <v>0</v>
      </c>
      <c r="BL138" s="19" t="s">
        <v>153</v>
      </c>
      <c r="BM138" s="208" t="s">
        <v>1071</v>
      </c>
    </row>
    <row r="139" s="13" customFormat="1">
      <c r="A139" s="13"/>
      <c r="B139" s="214"/>
      <c r="C139" s="13"/>
      <c r="D139" s="210" t="s">
        <v>157</v>
      </c>
      <c r="E139" s="215" t="s">
        <v>1</v>
      </c>
      <c r="F139" s="216" t="s">
        <v>501</v>
      </c>
      <c r="G139" s="13"/>
      <c r="H139" s="217">
        <v>168</v>
      </c>
      <c r="I139" s="218"/>
      <c r="J139" s="13"/>
      <c r="K139" s="13"/>
      <c r="L139" s="214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5" t="s">
        <v>157</v>
      </c>
      <c r="AU139" s="215" t="s">
        <v>89</v>
      </c>
      <c r="AV139" s="13" t="s">
        <v>89</v>
      </c>
      <c r="AW139" s="13" t="s">
        <v>36</v>
      </c>
      <c r="AX139" s="13" t="s">
        <v>87</v>
      </c>
      <c r="AY139" s="215" t="s">
        <v>145</v>
      </c>
    </row>
    <row r="140" s="2" customFormat="1" ht="24.15" customHeight="1">
      <c r="A140" s="38"/>
      <c r="B140" s="196"/>
      <c r="C140" s="197" t="s">
        <v>172</v>
      </c>
      <c r="D140" s="197" t="s">
        <v>148</v>
      </c>
      <c r="E140" s="198" t="s">
        <v>318</v>
      </c>
      <c r="F140" s="199" t="s">
        <v>319</v>
      </c>
      <c r="G140" s="200" t="s">
        <v>320</v>
      </c>
      <c r="H140" s="201">
        <v>7</v>
      </c>
      <c r="I140" s="202"/>
      <c r="J140" s="203">
        <f>ROUND(I140*H140,2)</f>
        <v>0</v>
      </c>
      <c r="K140" s="199" t="s">
        <v>311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153</v>
      </c>
      <c r="AT140" s="208" t="s">
        <v>148</v>
      </c>
      <c r="AU140" s="208" t="s">
        <v>89</v>
      </c>
      <c r="AY140" s="19" t="s">
        <v>145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153</v>
      </c>
      <c r="BM140" s="208" t="s">
        <v>1072</v>
      </c>
    </row>
    <row r="141" s="2" customFormat="1" ht="24.15" customHeight="1">
      <c r="A141" s="38"/>
      <c r="B141" s="196"/>
      <c r="C141" s="197" t="s">
        <v>153</v>
      </c>
      <c r="D141" s="197" t="s">
        <v>148</v>
      </c>
      <c r="E141" s="198" t="s">
        <v>322</v>
      </c>
      <c r="F141" s="199" t="s">
        <v>323</v>
      </c>
      <c r="G141" s="200" t="s">
        <v>161</v>
      </c>
      <c r="H141" s="201">
        <v>58.5</v>
      </c>
      <c r="I141" s="202"/>
      <c r="J141" s="203">
        <f>ROUND(I141*H141,2)</f>
        <v>0</v>
      </c>
      <c r="K141" s="199" t="s">
        <v>311</v>
      </c>
      <c r="L141" s="39"/>
      <c r="M141" s="204" t="s">
        <v>1</v>
      </c>
      <c r="N141" s="205" t="s">
        <v>44</v>
      </c>
      <c r="O141" s="77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153</v>
      </c>
      <c r="AT141" s="208" t="s">
        <v>148</v>
      </c>
      <c r="AU141" s="208" t="s">
        <v>89</v>
      </c>
      <c r="AY141" s="19" t="s">
        <v>145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9" t="s">
        <v>87</v>
      </c>
      <c r="BK141" s="209">
        <f>ROUND(I141*H141,2)</f>
        <v>0</v>
      </c>
      <c r="BL141" s="19" t="s">
        <v>153</v>
      </c>
      <c r="BM141" s="208" t="s">
        <v>1073</v>
      </c>
    </row>
    <row r="142" s="2" customFormat="1" ht="24.15" customHeight="1">
      <c r="A142" s="38"/>
      <c r="B142" s="196"/>
      <c r="C142" s="197" t="s">
        <v>146</v>
      </c>
      <c r="D142" s="197" t="s">
        <v>148</v>
      </c>
      <c r="E142" s="198" t="s">
        <v>326</v>
      </c>
      <c r="F142" s="199" t="s">
        <v>327</v>
      </c>
      <c r="G142" s="200" t="s">
        <v>161</v>
      </c>
      <c r="H142" s="201">
        <v>109.79000000000001</v>
      </c>
      <c r="I142" s="202"/>
      <c r="J142" s="203">
        <f>ROUND(I142*H142,2)</f>
        <v>0</v>
      </c>
      <c r="K142" s="199" t="s">
        <v>311</v>
      </c>
      <c r="L142" s="39"/>
      <c r="M142" s="204" t="s">
        <v>1</v>
      </c>
      <c r="N142" s="205" t="s">
        <v>44</v>
      </c>
      <c r="O142" s="77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153</v>
      </c>
      <c r="AT142" s="208" t="s">
        <v>148</v>
      </c>
      <c r="AU142" s="208" t="s">
        <v>89</v>
      </c>
      <c r="AY142" s="19" t="s">
        <v>145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9" t="s">
        <v>87</v>
      </c>
      <c r="BK142" s="209">
        <f>ROUND(I142*H142,2)</f>
        <v>0</v>
      </c>
      <c r="BL142" s="19" t="s">
        <v>153</v>
      </c>
      <c r="BM142" s="208" t="s">
        <v>1074</v>
      </c>
    </row>
    <row r="143" s="13" customFormat="1">
      <c r="A143" s="13"/>
      <c r="B143" s="214"/>
      <c r="C143" s="13"/>
      <c r="D143" s="210" t="s">
        <v>157</v>
      </c>
      <c r="E143" s="215" t="s">
        <v>1</v>
      </c>
      <c r="F143" s="216" t="s">
        <v>1075</v>
      </c>
      <c r="G143" s="13"/>
      <c r="H143" s="217">
        <v>109.79000000000001</v>
      </c>
      <c r="I143" s="218"/>
      <c r="J143" s="13"/>
      <c r="K143" s="13"/>
      <c r="L143" s="214"/>
      <c r="M143" s="219"/>
      <c r="N143" s="220"/>
      <c r="O143" s="220"/>
      <c r="P143" s="220"/>
      <c r="Q143" s="220"/>
      <c r="R143" s="220"/>
      <c r="S143" s="220"/>
      <c r="T143" s="22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5" t="s">
        <v>157</v>
      </c>
      <c r="AU143" s="215" t="s">
        <v>89</v>
      </c>
      <c r="AV143" s="13" t="s">
        <v>89</v>
      </c>
      <c r="AW143" s="13" t="s">
        <v>36</v>
      </c>
      <c r="AX143" s="13" t="s">
        <v>87</v>
      </c>
      <c r="AY143" s="215" t="s">
        <v>145</v>
      </c>
    </row>
    <row r="144" s="2" customFormat="1" ht="24.15" customHeight="1">
      <c r="A144" s="38"/>
      <c r="B144" s="196"/>
      <c r="C144" s="197" t="s">
        <v>187</v>
      </c>
      <c r="D144" s="197" t="s">
        <v>148</v>
      </c>
      <c r="E144" s="198" t="s">
        <v>331</v>
      </c>
      <c r="F144" s="199" t="s">
        <v>332</v>
      </c>
      <c r="G144" s="200" t="s">
        <v>161</v>
      </c>
      <c r="H144" s="201">
        <v>2.52</v>
      </c>
      <c r="I144" s="202"/>
      <c r="J144" s="203">
        <f>ROUND(I144*H144,2)</f>
        <v>0</v>
      </c>
      <c r="K144" s="199" t="s">
        <v>311</v>
      </c>
      <c r="L144" s="39"/>
      <c r="M144" s="204" t="s">
        <v>1</v>
      </c>
      <c r="N144" s="205" t="s">
        <v>44</v>
      </c>
      <c r="O144" s="7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153</v>
      </c>
      <c r="AT144" s="208" t="s">
        <v>148</v>
      </c>
      <c r="AU144" s="208" t="s">
        <v>89</v>
      </c>
      <c r="AY144" s="19" t="s">
        <v>145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87</v>
      </c>
      <c r="BK144" s="209">
        <f>ROUND(I144*H144,2)</f>
        <v>0</v>
      </c>
      <c r="BL144" s="19" t="s">
        <v>153</v>
      </c>
      <c r="BM144" s="208" t="s">
        <v>1076</v>
      </c>
    </row>
    <row r="145" s="13" customFormat="1">
      <c r="A145" s="13"/>
      <c r="B145" s="214"/>
      <c r="C145" s="13"/>
      <c r="D145" s="210" t="s">
        <v>157</v>
      </c>
      <c r="E145" s="215" t="s">
        <v>1</v>
      </c>
      <c r="F145" s="216" t="s">
        <v>1077</v>
      </c>
      <c r="G145" s="13"/>
      <c r="H145" s="217">
        <v>2.52</v>
      </c>
      <c r="I145" s="218"/>
      <c r="J145" s="13"/>
      <c r="K145" s="13"/>
      <c r="L145" s="214"/>
      <c r="M145" s="219"/>
      <c r="N145" s="220"/>
      <c r="O145" s="220"/>
      <c r="P145" s="220"/>
      <c r="Q145" s="220"/>
      <c r="R145" s="220"/>
      <c r="S145" s="220"/>
      <c r="T145" s="22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15" t="s">
        <v>157</v>
      </c>
      <c r="AU145" s="215" t="s">
        <v>89</v>
      </c>
      <c r="AV145" s="13" t="s">
        <v>89</v>
      </c>
      <c r="AW145" s="13" t="s">
        <v>36</v>
      </c>
      <c r="AX145" s="13" t="s">
        <v>87</v>
      </c>
      <c r="AY145" s="215" t="s">
        <v>145</v>
      </c>
    </row>
    <row r="146" s="2" customFormat="1" ht="14.4" customHeight="1">
      <c r="A146" s="38"/>
      <c r="B146" s="196"/>
      <c r="C146" s="197" t="s">
        <v>194</v>
      </c>
      <c r="D146" s="197" t="s">
        <v>148</v>
      </c>
      <c r="E146" s="198" t="s">
        <v>509</v>
      </c>
      <c r="F146" s="199" t="s">
        <v>510</v>
      </c>
      <c r="G146" s="200" t="s">
        <v>511</v>
      </c>
      <c r="H146" s="201">
        <v>107.99500000000001</v>
      </c>
      <c r="I146" s="202"/>
      <c r="J146" s="203">
        <f>ROUND(I146*H146,2)</f>
        <v>0</v>
      </c>
      <c r="K146" s="199" t="s">
        <v>311</v>
      </c>
      <c r="L146" s="39"/>
      <c r="M146" s="204" t="s">
        <v>1</v>
      </c>
      <c r="N146" s="205" t="s">
        <v>44</v>
      </c>
      <c r="O146" s="77"/>
      <c r="P146" s="206">
        <f>O146*H146</f>
        <v>0</v>
      </c>
      <c r="Q146" s="206">
        <v>0.00133</v>
      </c>
      <c r="R146" s="206">
        <f>Q146*H146</f>
        <v>0.14363335000000002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153</v>
      </c>
      <c r="AT146" s="208" t="s">
        <v>148</v>
      </c>
      <c r="AU146" s="208" t="s">
        <v>89</v>
      </c>
      <c r="AY146" s="19" t="s">
        <v>145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9" t="s">
        <v>87</v>
      </c>
      <c r="BK146" s="209">
        <f>ROUND(I146*H146,2)</f>
        <v>0</v>
      </c>
      <c r="BL146" s="19" t="s">
        <v>153</v>
      </c>
      <c r="BM146" s="208" t="s">
        <v>1078</v>
      </c>
    </row>
    <row r="147" s="2" customFormat="1" ht="14.4" customHeight="1">
      <c r="A147" s="38"/>
      <c r="B147" s="196"/>
      <c r="C147" s="237" t="s">
        <v>180</v>
      </c>
      <c r="D147" s="237" t="s">
        <v>176</v>
      </c>
      <c r="E147" s="238" t="s">
        <v>914</v>
      </c>
      <c r="F147" s="239" t="s">
        <v>915</v>
      </c>
      <c r="G147" s="240" t="s">
        <v>179</v>
      </c>
      <c r="H147" s="241">
        <v>4.601</v>
      </c>
      <c r="I147" s="242"/>
      <c r="J147" s="243">
        <f>ROUND(I147*H147,2)</f>
        <v>0</v>
      </c>
      <c r="K147" s="239" t="s">
        <v>311</v>
      </c>
      <c r="L147" s="244"/>
      <c r="M147" s="245" t="s">
        <v>1</v>
      </c>
      <c r="N147" s="246" t="s">
        <v>44</v>
      </c>
      <c r="O147" s="77"/>
      <c r="P147" s="206">
        <f>O147*H147</f>
        <v>0</v>
      </c>
      <c r="Q147" s="206">
        <v>1</v>
      </c>
      <c r="R147" s="206">
        <f>Q147*H147</f>
        <v>4.601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180</v>
      </c>
      <c r="AT147" s="208" t="s">
        <v>176</v>
      </c>
      <c r="AU147" s="208" t="s">
        <v>89</v>
      </c>
      <c r="AY147" s="19" t="s">
        <v>145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9" t="s">
        <v>87</v>
      </c>
      <c r="BK147" s="209">
        <f>ROUND(I147*H147,2)</f>
        <v>0</v>
      </c>
      <c r="BL147" s="19" t="s">
        <v>153</v>
      </c>
      <c r="BM147" s="208" t="s">
        <v>1079</v>
      </c>
    </row>
    <row r="148" s="13" customFormat="1">
      <c r="A148" s="13"/>
      <c r="B148" s="214"/>
      <c r="C148" s="13"/>
      <c r="D148" s="210" t="s">
        <v>157</v>
      </c>
      <c r="E148" s="215" t="s">
        <v>1</v>
      </c>
      <c r="F148" s="216" t="s">
        <v>1080</v>
      </c>
      <c r="G148" s="13"/>
      <c r="H148" s="217">
        <v>4.6007999999999996</v>
      </c>
      <c r="I148" s="218"/>
      <c r="J148" s="13"/>
      <c r="K148" s="13"/>
      <c r="L148" s="214"/>
      <c r="M148" s="219"/>
      <c r="N148" s="220"/>
      <c r="O148" s="220"/>
      <c r="P148" s="220"/>
      <c r="Q148" s="220"/>
      <c r="R148" s="220"/>
      <c r="S148" s="220"/>
      <c r="T148" s="22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5" t="s">
        <v>157</v>
      </c>
      <c r="AU148" s="215" t="s">
        <v>89</v>
      </c>
      <c r="AV148" s="13" t="s">
        <v>89</v>
      </c>
      <c r="AW148" s="13" t="s">
        <v>36</v>
      </c>
      <c r="AX148" s="13" t="s">
        <v>87</v>
      </c>
      <c r="AY148" s="215" t="s">
        <v>145</v>
      </c>
    </row>
    <row r="149" s="2" customFormat="1" ht="24.15" customHeight="1">
      <c r="A149" s="38"/>
      <c r="B149" s="196"/>
      <c r="C149" s="197" t="s">
        <v>202</v>
      </c>
      <c r="D149" s="197" t="s">
        <v>148</v>
      </c>
      <c r="E149" s="198" t="s">
        <v>519</v>
      </c>
      <c r="F149" s="199" t="s">
        <v>520</v>
      </c>
      <c r="G149" s="200" t="s">
        <v>349</v>
      </c>
      <c r="H149" s="201">
        <v>41.219999999999999</v>
      </c>
      <c r="I149" s="202"/>
      <c r="J149" s="203">
        <f>ROUND(I149*H149,2)</f>
        <v>0</v>
      </c>
      <c r="K149" s="199" t="s">
        <v>311</v>
      </c>
      <c r="L149" s="39"/>
      <c r="M149" s="204" t="s">
        <v>1</v>
      </c>
      <c r="N149" s="205" t="s">
        <v>44</v>
      </c>
      <c r="O149" s="77"/>
      <c r="P149" s="206">
        <f>O149*H149</f>
        <v>0</v>
      </c>
      <c r="Q149" s="206">
        <v>0.0264</v>
      </c>
      <c r="R149" s="206">
        <f>Q149*H149</f>
        <v>1.0882080000000001</v>
      </c>
      <c r="S149" s="206">
        <v>0</v>
      </c>
      <c r="T149" s="20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8" t="s">
        <v>153</v>
      </c>
      <c r="AT149" s="208" t="s">
        <v>148</v>
      </c>
      <c r="AU149" s="208" t="s">
        <v>89</v>
      </c>
      <c r="AY149" s="19" t="s">
        <v>145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9" t="s">
        <v>87</v>
      </c>
      <c r="BK149" s="209">
        <f>ROUND(I149*H149,2)</f>
        <v>0</v>
      </c>
      <c r="BL149" s="19" t="s">
        <v>153</v>
      </c>
      <c r="BM149" s="208" t="s">
        <v>1081</v>
      </c>
    </row>
    <row r="150" s="13" customFormat="1">
      <c r="A150" s="13"/>
      <c r="B150" s="214"/>
      <c r="C150" s="13"/>
      <c r="D150" s="210" t="s">
        <v>157</v>
      </c>
      <c r="E150" s="215" t="s">
        <v>1</v>
      </c>
      <c r="F150" s="216" t="s">
        <v>1082</v>
      </c>
      <c r="G150" s="13"/>
      <c r="H150" s="217">
        <v>41.219999999999999</v>
      </c>
      <c r="I150" s="218"/>
      <c r="J150" s="13"/>
      <c r="K150" s="13"/>
      <c r="L150" s="214"/>
      <c r="M150" s="219"/>
      <c r="N150" s="220"/>
      <c r="O150" s="220"/>
      <c r="P150" s="220"/>
      <c r="Q150" s="220"/>
      <c r="R150" s="220"/>
      <c r="S150" s="220"/>
      <c r="T150" s="22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5" t="s">
        <v>157</v>
      </c>
      <c r="AU150" s="215" t="s">
        <v>89</v>
      </c>
      <c r="AV150" s="13" t="s">
        <v>89</v>
      </c>
      <c r="AW150" s="13" t="s">
        <v>36</v>
      </c>
      <c r="AX150" s="13" t="s">
        <v>87</v>
      </c>
      <c r="AY150" s="215" t="s">
        <v>145</v>
      </c>
    </row>
    <row r="151" s="2" customFormat="1" ht="24.15" customHeight="1">
      <c r="A151" s="38"/>
      <c r="B151" s="196"/>
      <c r="C151" s="197" t="s">
        <v>206</v>
      </c>
      <c r="D151" s="197" t="s">
        <v>148</v>
      </c>
      <c r="E151" s="198" t="s">
        <v>336</v>
      </c>
      <c r="F151" s="199" t="s">
        <v>337</v>
      </c>
      <c r="G151" s="200" t="s">
        <v>161</v>
      </c>
      <c r="H151" s="201">
        <v>58.5</v>
      </c>
      <c r="I151" s="202"/>
      <c r="J151" s="203">
        <f>ROUND(I151*H151,2)</f>
        <v>0</v>
      </c>
      <c r="K151" s="199" t="s">
        <v>311</v>
      </c>
      <c r="L151" s="39"/>
      <c r="M151" s="204" t="s">
        <v>1</v>
      </c>
      <c r="N151" s="205" t="s">
        <v>44</v>
      </c>
      <c r="O151" s="77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153</v>
      </c>
      <c r="AT151" s="208" t="s">
        <v>148</v>
      </c>
      <c r="AU151" s="208" t="s">
        <v>89</v>
      </c>
      <c r="AY151" s="19" t="s">
        <v>145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9" t="s">
        <v>87</v>
      </c>
      <c r="BK151" s="209">
        <f>ROUND(I151*H151,2)</f>
        <v>0</v>
      </c>
      <c r="BL151" s="19" t="s">
        <v>153</v>
      </c>
      <c r="BM151" s="208" t="s">
        <v>1083</v>
      </c>
    </row>
    <row r="152" s="2" customFormat="1" ht="24.15" customHeight="1">
      <c r="A152" s="38"/>
      <c r="B152" s="196"/>
      <c r="C152" s="197" t="s">
        <v>212</v>
      </c>
      <c r="D152" s="197" t="s">
        <v>148</v>
      </c>
      <c r="E152" s="198" t="s">
        <v>339</v>
      </c>
      <c r="F152" s="199" t="s">
        <v>340</v>
      </c>
      <c r="G152" s="200" t="s">
        <v>161</v>
      </c>
      <c r="H152" s="201">
        <v>61.478000000000002</v>
      </c>
      <c r="I152" s="202"/>
      <c r="J152" s="203">
        <f>ROUND(I152*H152,2)</f>
        <v>0</v>
      </c>
      <c r="K152" s="199" t="s">
        <v>311</v>
      </c>
      <c r="L152" s="39"/>
      <c r="M152" s="204" t="s">
        <v>1</v>
      </c>
      <c r="N152" s="205" t="s">
        <v>44</v>
      </c>
      <c r="O152" s="77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153</v>
      </c>
      <c r="AT152" s="208" t="s">
        <v>148</v>
      </c>
      <c r="AU152" s="208" t="s">
        <v>89</v>
      </c>
      <c r="AY152" s="19" t="s">
        <v>145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9" t="s">
        <v>87</v>
      </c>
      <c r="BK152" s="209">
        <f>ROUND(I152*H152,2)</f>
        <v>0</v>
      </c>
      <c r="BL152" s="19" t="s">
        <v>153</v>
      </c>
      <c r="BM152" s="208" t="s">
        <v>1084</v>
      </c>
    </row>
    <row r="153" s="13" customFormat="1">
      <c r="A153" s="13"/>
      <c r="B153" s="214"/>
      <c r="C153" s="13"/>
      <c r="D153" s="210" t="s">
        <v>157</v>
      </c>
      <c r="E153" s="215" t="s">
        <v>1</v>
      </c>
      <c r="F153" s="216" t="s">
        <v>1085</v>
      </c>
      <c r="G153" s="13"/>
      <c r="H153" s="217">
        <v>53.810000000000002</v>
      </c>
      <c r="I153" s="218"/>
      <c r="J153" s="13"/>
      <c r="K153" s="13"/>
      <c r="L153" s="214"/>
      <c r="M153" s="219"/>
      <c r="N153" s="220"/>
      <c r="O153" s="220"/>
      <c r="P153" s="220"/>
      <c r="Q153" s="220"/>
      <c r="R153" s="220"/>
      <c r="S153" s="220"/>
      <c r="T153" s="22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5" t="s">
        <v>157</v>
      </c>
      <c r="AU153" s="215" t="s">
        <v>89</v>
      </c>
      <c r="AV153" s="13" t="s">
        <v>89</v>
      </c>
      <c r="AW153" s="13" t="s">
        <v>36</v>
      </c>
      <c r="AX153" s="13" t="s">
        <v>79</v>
      </c>
      <c r="AY153" s="215" t="s">
        <v>145</v>
      </c>
    </row>
    <row r="154" s="13" customFormat="1">
      <c r="A154" s="13"/>
      <c r="B154" s="214"/>
      <c r="C154" s="13"/>
      <c r="D154" s="210" t="s">
        <v>157</v>
      </c>
      <c r="E154" s="215" t="s">
        <v>1</v>
      </c>
      <c r="F154" s="216" t="s">
        <v>1086</v>
      </c>
      <c r="G154" s="13"/>
      <c r="H154" s="217">
        <v>7.6680000000000001</v>
      </c>
      <c r="I154" s="218"/>
      <c r="J154" s="13"/>
      <c r="K154" s="13"/>
      <c r="L154" s="214"/>
      <c r="M154" s="219"/>
      <c r="N154" s="220"/>
      <c r="O154" s="220"/>
      <c r="P154" s="220"/>
      <c r="Q154" s="220"/>
      <c r="R154" s="220"/>
      <c r="S154" s="220"/>
      <c r="T154" s="22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15" t="s">
        <v>157</v>
      </c>
      <c r="AU154" s="215" t="s">
        <v>89</v>
      </c>
      <c r="AV154" s="13" t="s">
        <v>89</v>
      </c>
      <c r="AW154" s="13" t="s">
        <v>36</v>
      </c>
      <c r="AX154" s="13" t="s">
        <v>79</v>
      </c>
      <c r="AY154" s="215" t="s">
        <v>145</v>
      </c>
    </row>
    <row r="155" s="15" customFormat="1">
      <c r="A155" s="15"/>
      <c r="B155" s="229"/>
      <c r="C155" s="15"/>
      <c r="D155" s="210" t="s">
        <v>157</v>
      </c>
      <c r="E155" s="230" t="s">
        <v>1</v>
      </c>
      <c r="F155" s="231" t="s">
        <v>171</v>
      </c>
      <c r="G155" s="15"/>
      <c r="H155" s="232">
        <v>61.478000000000002</v>
      </c>
      <c r="I155" s="233"/>
      <c r="J155" s="15"/>
      <c r="K155" s="15"/>
      <c r="L155" s="229"/>
      <c r="M155" s="234"/>
      <c r="N155" s="235"/>
      <c r="O155" s="235"/>
      <c r="P155" s="235"/>
      <c r="Q155" s="235"/>
      <c r="R155" s="235"/>
      <c r="S155" s="235"/>
      <c r="T155" s="23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30" t="s">
        <v>157</v>
      </c>
      <c r="AU155" s="230" t="s">
        <v>89</v>
      </c>
      <c r="AV155" s="15" t="s">
        <v>153</v>
      </c>
      <c r="AW155" s="15" t="s">
        <v>36</v>
      </c>
      <c r="AX155" s="15" t="s">
        <v>87</v>
      </c>
      <c r="AY155" s="230" t="s">
        <v>145</v>
      </c>
    </row>
    <row r="156" s="2" customFormat="1" ht="37.8" customHeight="1">
      <c r="A156" s="38"/>
      <c r="B156" s="196"/>
      <c r="C156" s="197" t="s">
        <v>217</v>
      </c>
      <c r="D156" s="197" t="s">
        <v>148</v>
      </c>
      <c r="E156" s="198" t="s">
        <v>343</v>
      </c>
      <c r="F156" s="199" t="s">
        <v>344</v>
      </c>
      <c r="G156" s="200" t="s">
        <v>161</v>
      </c>
      <c r="H156" s="201">
        <v>1229.56</v>
      </c>
      <c r="I156" s="202"/>
      <c r="J156" s="203">
        <f>ROUND(I156*H156,2)</f>
        <v>0</v>
      </c>
      <c r="K156" s="199" t="s">
        <v>311</v>
      </c>
      <c r="L156" s="39"/>
      <c r="M156" s="204" t="s">
        <v>1</v>
      </c>
      <c r="N156" s="205" t="s">
        <v>44</v>
      </c>
      <c r="O156" s="77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8" t="s">
        <v>153</v>
      </c>
      <c r="AT156" s="208" t="s">
        <v>148</v>
      </c>
      <c r="AU156" s="208" t="s">
        <v>89</v>
      </c>
      <c r="AY156" s="19" t="s">
        <v>145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9" t="s">
        <v>87</v>
      </c>
      <c r="BK156" s="209">
        <f>ROUND(I156*H156,2)</f>
        <v>0</v>
      </c>
      <c r="BL156" s="19" t="s">
        <v>153</v>
      </c>
      <c r="BM156" s="208" t="s">
        <v>1087</v>
      </c>
    </row>
    <row r="157" s="13" customFormat="1">
      <c r="A157" s="13"/>
      <c r="B157" s="214"/>
      <c r="C157" s="13"/>
      <c r="D157" s="210" t="s">
        <v>157</v>
      </c>
      <c r="E157" s="215" t="s">
        <v>1</v>
      </c>
      <c r="F157" s="216" t="s">
        <v>1088</v>
      </c>
      <c r="G157" s="13"/>
      <c r="H157" s="217">
        <v>1229.56</v>
      </c>
      <c r="I157" s="218"/>
      <c r="J157" s="13"/>
      <c r="K157" s="13"/>
      <c r="L157" s="214"/>
      <c r="M157" s="219"/>
      <c r="N157" s="220"/>
      <c r="O157" s="220"/>
      <c r="P157" s="220"/>
      <c r="Q157" s="220"/>
      <c r="R157" s="220"/>
      <c r="S157" s="220"/>
      <c r="T157" s="22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5" t="s">
        <v>157</v>
      </c>
      <c r="AU157" s="215" t="s">
        <v>89</v>
      </c>
      <c r="AV157" s="13" t="s">
        <v>89</v>
      </c>
      <c r="AW157" s="13" t="s">
        <v>36</v>
      </c>
      <c r="AX157" s="13" t="s">
        <v>87</v>
      </c>
      <c r="AY157" s="215" t="s">
        <v>145</v>
      </c>
    </row>
    <row r="158" s="2" customFormat="1" ht="24.15" customHeight="1">
      <c r="A158" s="38"/>
      <c r="B158" s="196"/>
      <c r="C158" s="197" t="s">
        <v>221</v>
      </c>
      <c r="D158" s="197" t="s">
        <v>148</v>
      </c>
      <c r="E158" s="198" t="s">
        <v>347</v>
      </c>
      <c r="F158" s="199" t="s">
        <v>348</v>
      </c>
      <c r="G158" s="200" t="s">
        <v>349</v>
      </c>
      <c r="H158" s="201">
        <v>80.060000000000002</v>
      </c>
      <c r="I158" s="202"/>
      <c r="J158" s="203">
        <f>ROUND(I158*H158,2)</f>
        <v>0</v>
      </c>
      <c r="K158" s="199" t="s">
        <v>311</v>
      </c>
      <c r="L158" s="39"/>
      <c r="M158" s="204" t="s">
        <v>1</v>
      </c>
      <c r="N158" s="205" t="s">
        <v>44</v>
      </c>
      <c r="O158" s="77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153</v>
      </c>
      <c r="AT158" s="208" t="s">
        <v>148</v>
      </c>
      <c r="AU158" s="208" t="s">
        <v>89</v>
      </c>
      <c r="AY158" s="19" t="s">
        <v>145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9" t="s">
        <v>87</v>
      </c>
      <c r="BK158" s="209">
        <f>ROUND(I158*H158,2)</f>
        <v>0</v>
      </c>
      <c r="BL158" s="19" t="s">
        <v>153</v>
      </c>
      <c r="BM158" s="208" t="s">
        <v>1089</v>
      </c>
    </row>
    <row r="159" s="13" customFormat="1">
      <c r="A159" s="13"/>
      <c r="B159" s="214"/>
      <c r="C159" s="13"/>
      <c r="D159" s="210" t="s">
        <v>157</v>
      </c>
      <c r="E159" s="215" t="s">
        <v>1</v>
      </c>
      <c r="F159" s="216" t="s">
        <v>1090</v>
      </c>
      <c r="G159" s="13"/>
      <c r="H159" s="217">
        <v>80.060000000000002</v>
      </c>
      <c r="I159" s="218"/>
      <c r="J159" s="13"/>
      <c r="K159" s="13"/>
      <c r="L159" s="214"/>
      <c r="M159" s="219"/>
      <c r="N159" s="220"/>
      <c r="O159" s="220"/>
      <c r="P159" s="220"/>
      <c r="Q159" s="220"/>
      <c r="R159" s="220"/>
      <c r="S159" s="220"/>
      <c r="T159" s="22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5" t="s">
        <v>157</v>
      </c>
      <c r="AU159" s="215" t="s">
        <v>89</v>
      </c>
      <c r="AV159" s="13" t="s">
        <v>89</v>
      </c>
      <c r="AW159" s="13" t="s">
        <v>36</v>
      </c>
      <c r="AX159" s="13" t="s">
        <v>87</v>
      </c>
      <c r="AY159" s="215" t="s">
        <v>145</v>
      </c>
    </row>
    <row r="160" s="2" customFormat="1" ht="14.4" customHeight="1">
      <c r="A160" s="38"/>
      <c r="B160" s="196"/>
      <c r="C160" s="197" t="s">
        <v>225</v>
      </c>
      <c r="D160" s="197" t="s">
        <v>148</v>
      </c>
      <c r="E160" s="198" t="s">
        <v>352</v>
      </c>
      <c r="F160" s="199" t="s">
        <v>353</v>
      </c>
      <c r="G160" s="200" t="s">
        <v>161</v>
      </c>
      <c r="H160" s="201">
        <v>61.478000000000002</v>
      </c>
      <c r="I160" s="202"/>
      <c r="J160" s="203">
        <f>ROUND(I160*H160,2)</f>
        <v>0</v>
      </c>
      <c r="K160" s="199" t="s">
        <v>311</v>
      </c>
      <c r="L160" s="39"/>
      <c r="M160" s="204" t="s">
        <v>1</v>
      </c>
      <c r="N160" s="205" t="s">
        <v>44</v>
      </c>
      <c r="O160" s="77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8" t="s">
        <v>153</v>
      </c>
      <c r="AT160" s="208" t="s">
        <v>148</v>
      </c>
      <c r="AU160" s="208" t="s">
        <v>89</v>
      </c>
      <c r="AY160" s="19" t="s">
        <v>145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9" t="s">
        <v>87</v>
      </c>
      <c r="BK160" s="209">
        <f>ROUND(I160*H160,2)</f>
        <v>0</v>
      </c>
      <c r="BL160" s="19" t="s">
        <v>153</v>
      </c>
      <c r="BM160" s="208" t="s">
        <v>1091</v>
      </c>
    </row>
    <row r="161" s="13" customFormat="1">
      <c r="A161" s="13"/>
      <c r="B161" s="214"/>
      <c r="C161" s="13"/>
      <c r="D161" s="210" t="s">
        <v>157</v>
      </c>
      <c r="E161" s="215" t="s">
        <v>1</v>
      </c>
      <c r="F161" s="216" t="s">
        <v>1092</v>
      </c>
      <c r="G161" s="13"/>
      <c r="H161" s="217">
        <v>61.478000000000002</v>
      </c>
      <c r="I161" s="218"/>
      <c r="J161" s="13"/>
      <c r="K161" s="13"/>
      <c r="L161" s="214"/>
      <c r="M161" s="219"/>
      <c r="N161" s="220"/>
      <c r="O161" s="220"/>
      <c r="P161" s="220"/>
      <c r="Q161" s="220"/>
      <c r="R161" s="220"/>
      <c r="S161" s="220"/>
      <c r="T161" s="22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5" t="s">
        <v>157</v>
      </c>
      <c r="AU161" s="215" t="s">
        <v>89</v>
      </c>
      <c r="AV161" s="13" t="s">
        <v>89</v>
      </c>
      <c r="AW161" s="13" t="s">
        <v>36</v>
      </c>
      <c r="AX161" s="13" t="s">
        <v>87</v>
      </c>
      <c r="AY161" s="215" t="s">
        <v>145</v>
      </c>
    </row>
    <row r="162" s="2" customFormat="1" ht="24.15" customHeight="1">
      <c r="A162" s="38"/>
      <c r="B162" s="196"/>
      <c r="C162" s="197" t="s">
        <v>8</v>
      </c>
      <c r="D162" s="197" t="s">
        <v>148</v>
      </c>
      <c r="E162" s="198" t="s">
        <v>356</v>
      </c>
      <c r="F162" s="199" t="s">
        <v>357</v>
      </c>
      <c r="G162" s="200" t="s">
        <v>161</v>
      </c>
      <c r="H162" s="201">
        <v>58.5</v>
      </c>
      <c r="I162" s="202"/>
      <c r="J162" s="203">
        <f>ROUND(I162*H162,2)</f>
        <v>0</v>
      </c>
      <c r="K162" s="199" t="s">
        <v>311</v>
      </c>
      <c r="L162" s="39"/>
      <c r="M162" s="204" t="s">
        <v>1</v>
      </c>
      <c r="N162" s="205" t="s">
        <v>44</v>
      </c>
      <c r="O162" s="77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8" t="s">
        <v>153</v>
      </c>
      <c r="AT162" s="208" t="s">
        <v>148</v>
      </c>
      <c r="AU162" s="208" t="s">
        <v>89</v>
      </c>
      <c r="AY162" s="19" t="s">
        <v>145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9" t="s">
        <v>87</v>
      </c>
      <c r="BK162" s="209">
        <f>ROUND(I162*H162,2)</f>
        <v>0</v>
      </c>
      <c r="BL162" s="19" t="s">
        <v>153</v>
      </c>
      <c r="BM162" s="208" t="s">
        <v>1093</v>
      </c>
    </row>
    <row r="163" s="13" customFormat="1">
      <c r="A163" s="13"/>
      <c r="B163" s="214"/>
      <c r="C163" s="13"/>
      <c r="D163" s="210" t="s">
        <v>157</v>
      </c>
      <c r="E163" s="215" t="s">
        <v>1</v>
      </c>
      <c r="F163" s="216" t="s">
        <v>1094</v>
      </c>
      <c r="G163" s="13"/>
      <c r="H163" s="217">
        <v>58.5</v>
      </c>
      <c r="I163" s="218"/>
      <c r="J163" s="13"/>
      <c r="K163" s="13"/>
      <c r="L163" s="214"/>
      <c r="M163" s="219"/>
      <c r="N163" s="220"/>
      <c r="O163" s="220"/>
      <c r="P163" s="220"/>
      <c r="Q163" s="220"/>
      <c r="R163" s="220"/>
      <c r="S163" s="220"/>
      <c r="T163" s="22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5" t="s">
        <v>157</v>
      </c>
      <c r="AU163" s="215" t="s">
        <v>89</v>
      </c>
      <c r="AV163" s="13" t="s">
        <v>89</v>
      </c>
      <c r="AW163" s="13" t="s">
        <v>36</v>
      </c>
      <c r="AX163" s="13" t="s">
        <v>87</v>
      </c>
      <c r="AY163" s="215" t="s">
        <v>145</v>
      </c>
    </row>
    <row r="164" s="12" customFormat="1" ht="22.8" customHeight="1">
      <c r="A164" s="12"/>
      <c r="B164" s="183"/>
      <c r="C164" s="12"/>
      <c r="D164" s="184" t="s">
        <v>78</v>
      </c>
      <c r="E164" s="194" t="s">
        <v>89</v>
      </c>
      <c r="F164" s="194" t="s">
        <v>360</v>
      </c>
      <c r="G164" s="12"/>
      <c r="H164" s="12"/>
      <c r="I164" s="186"/>
      <c r="J164" s="195">
        <f>BK164</f>
        <v>0</v>
      </c>
      <c r="K164" s="12"/>
      <c r="L164" s="183"/>
      <c r="M164" s="188"/>
      <c r="N164" s="189"/>
      <c r="O164" s="189"/>
      <c r="P164" s="190">
        <f>SUM(P165:P178)</f>
        <v>0</v>
      </c>
      <c r="Q164" s="189"/>
      <c r="R164" s="190">
        <f>SUM(R165:R178)</f>
        <v>25.866682940000004</v>
      </c>
      <c r="S164" s="189"/>
      <c r="T164" s="191">
        <f>SUM(T165:T178)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84" t="s">
        <v>87</v>
      </c>
      <c r="AT164" s="192" t="s">
        <v>78</v>
      </c>
      <c r="AU164" s="192" t="s">
        <v>87</v>
      </c>
      <c r="AY164" s="184" t="s">
        <v>145</v>
      </c>
      <c r="BK164" s="193">
        <f>SUM(BK165:BK178)</f>
        <v>0</v>
      </c>
    </row>
    <row r="165" s="2" customFormat="1" ht="24.15" customHeight="1">
      <c r="A165" s="38"/>
      <c r="B165" s="196"/>
      <c r="C165" s="197" t="s">
        <v>236</v>
      </c>
      <c r="D165" s="197" t="s">
        <v>148</v>
      </c>
      <c r="E165" s="198" t="s">
        <v>535</v>
      </c>
      <c r="F165" s="199" t="s">
        <v>536</v>
      </c>
      <c r="G165" s="200" t="s">
        <v>511</v>
      </c>
      <c r="H165" s="201">
        <v>108</v>
      </c>
      <c r="I165" s="202"/>
      <c r="J165" s="203">
        <f>ROUND(I165*H165,2)</f>
        <v>0</v>
      </c>
      <c r="K165" s="199" t="s">
        <v>311</v>
      </c>
      <c r="L165" s="39"/>
      <c r="M165" s="204" t="s">
        <v>1</v>
      </c>
      <c r="N165" s="205" t="s">
        <v>44</v>
      </c>
      <c r="O165" s="77"/>
      <c r="P165" s="206">
        <f>O165*H165</f>
        <v>0</v>
      </c>
      <c r="Q165" s="206">
        <v>3.0000000000000001E-05</v>
      </c>
      <c r="R165" s="206">
        <f>Q165*H165</f>
        <v>0.0032400000000000003</v>
      </c>
      <c r="S165" s="206">
        <v>0</v>
      </c>
      <c r="T165" s="20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8" t="s">
        <v>153</v>
      </c>
      <c r="AT165" s="208" t="s">
        <v>148</v>
      </c>
      <c r="AU165" s="208" t="s">
        <v>89</v>
      </c>
      <c r="AY165" s="19" t="s">
        <v>145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9" t="s">
        <v>87</v>
      </c>
      <c r="BK165" s="209">
        <f>ROUND(I165*H165,2)</f>
        <v>0</v>
      </c>
      <c r="BL165" s="19" t="s">
        <v>153</v>
      </c>
      <c r="BM165" s="208" t="s">
        <v>1095</v>
      </c>
    </row>
    <row r="166" s="13" customFormat="1">
      <c r="A166" s="13"/>
      <c r="B166" s="214"/>
      <c r="C166" s="13"/>
      <c r="D166" s="210" t="s">
        <v>157</v>
      </c>
      <c r="E166" s="215" t="s">
        <v>1</v>
      </c>
      <c r="F166" s="216" t="s">
        <v>1096</v>
      </c>
      <c r="G166" s="13"/>
      <c r="H166" s="217">
        <v>108</v>
      </c>
      <c r="I166" s="218"/>
      <c r="J166" s="13"/>
      <c r="K166" s="13"/>
      <c r="L166" s="214"/>
      <c r="M166" s="219"/>
      <c r="N166" s="220"/>
      <c r="O166" s="220"/>
      <c r="P166" s="220"/>
      <c r="Q166" s="220"/>
      <c r="R166" s="220"/>
      <c r="S166" s="220"/>
      <c r="T166" s="22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5" t="s">
        <v>157</v>
      </c>
      <c r="AU166" s="215" t="s">
        <v>89</v>
      </c>
      <c r="AV166" s="13" t="s">
        <v>89</v>
      </c>
      <c r="AW166" s="13" t="s">
        <v>36</v>
      </c>
      <c r="AX166" s="13" t="s">
        <v>87</v>
      </c>
      <c r="AY166" s="215" t="s">
        <v>145</v>
      </c>
    </row>
    <row r="167" s="2" customFormat="1" ht="24.15" customHeight="1">
      <c r="A167" s="38"/>
      <c r="B167" s="196"/>
      <c r="C167" s="197" t="s">
        <v>241</v>
      </c>
      <c r="D167" s="197" t="s">
        <v>148</v>
      </c>
      <c r="E167" s="198" t="s">
        <v>539</v>
      </c>
      <c r="F167" s="199" t="s">
        <v>540</v>
      </c>
      <c r="G167" s="200" t="s">
        <v>511</v>
      </c>
      <c r="H167" s="201">
        <v>66.599999999999994</v>
      </c>
      <c r="I167" s="202"/>
      <c r="J167" s="203">
        <f>ROUND(I167*H167,2)</f>
        <v>0</v>
      </c>
      <c r="K167" s="199" t="s">
        <v>311</v>
      </c>
      <c r="L167" s="39"/>
      <c r="M167" s="204" t="s">
        <v>1</v>
      </c>
      <c r="N167" s="205" t="s">
        <v>44</v>
      </c>
      <c r="O167" s="77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8" t="s">
        <v>153</v>
      </c>
      <c r="AT167" s="208" t="s">
        <v>148</v>
      </c>
      <c r="AU167" s="208" t="s">
        <v>89</v>
      </c>
      <c r="AY167" s="19" t="s">
        <v>145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9" t="s">
        <v>87</v>
      </c>
      <c r="BK167" s="209">
        <f>ROUND(I167*H167,2)</f>
        <v>0</v>
      </c>
      <c r="BL167" s="19" t="s">
        <v>153</v>
      </c>
      <c r="BM167" s="208" t="s">
        <v>1097</v>
      </c>
    </row>
    <row r="168" s="13" customFormat="1">
      <c r="A168" s="13"/>
      <c r="B168" s="214"/>
      <c r="C168" s="13"/>
      <c r="D168" s="210" t="s">
        <v>157</v>
      </c>
      <c r="E168" s="215" t="s">
        <v>1</v>
      </c>
      <c r="F168" s="216" t="s">
        <v>1098</v>
      </c>
      <c r="G168" s="13"/>
      <c r="H168" s="217">
        <v>66.599999999999994</v>
      </c>
      <c r="I168" s="218"/>
      <c r="J168" s="13"/>
      <c r="K168" s="13"/>
      <c r="L168" s="214"/>
      <c r="M168" s="219"/>
      <c r="N168" s="220"/>
      <c r="O168" s="220"/>
      <c r="P168" s="220"/>
      <c r="Q168" s="220"/>
      <c r="R168" s="220"/>
      <c r="S168" s="220"/>
      <c r="T168" s="22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5" t="s">
        <v>157</v>
      </c>
      <c r="AU168" s="215" t="s">
        <v>89</v>
      </c>
      <c r="AV168" s="13" t="s">
        <v>89</v>
      </c>
      <c r="AW168" s="13" t="s">
        <v>36</v>
      </c>
      <c r="AX168" s="13" t="s">
        <v>87</v>
      </c>
      <c r="AY168" s="215" t="s">
        <v>145</v>
      </c>
    </row>
    <row r="169" s="2" customFormat="1" ht="14.4" customHeight="1">
      <c r="A169" s="38"/>
      <c r="B169" s="196"/>
      <c r="C169" s="237" t="s">
        <v>247</v>
      </c>
      <c r="D169" s="237" t="s">
        <v>176</v>
      </c>
      <c r="E169" s="238" t="s">
        <v>543</v>
      </c>
      <c r="F169" s="239" t="s">
        <v>544</v>
      </c>
      <c r="G169" s="240" t="s">
        <v>161</v>
      </c>
      <c r="H169" s="241">
        <v>4.6619999999999999</v>
      </c>
      <c r="I169" s="242"/>
      <c r="J169" s="243">
        <f>ROUND(I169*H169,2)</f>
        <v>0</v>
      </c>
      <c r="K169" s="239" t="s">
        <v>311</v>
      </c>
      <c r="L169" s="244"/>
      <c r="M169" s="245" t="s">
        <v>1</v>
      </c>
      <c r="N169" s="246" t="s">
        <v>44</v>
      </c>
      <c r="O169" s="77"/>
      <c r="P169" s="206">
        <f>O169*H169</f>
        <v>0</v>
      </c>
      <c r="Q169" s="206">
        <v>2.4289999999999998</v>
      </c>
      <c r="R169" s="206">
        <f>Q169*H169</f>
        <v>11.323998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180</v>
      </c>
      <c r="AT169" s="208" t="s">
        <v>176</v>
      </c>
      <c r="AU169" s="208" t="s">
        <v>89</v>
      </c>
      <c r="AY169" s="19" t="s">
        <v>145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9" t="s">
        <v>87</v>
      </c>
      <c r="BK169" s="209">
        <f>ROUND(I169*H169,2)</f>
        <v>0</v>
      </c>
      <c r="BL169" s="19" t="s">
        <v>153</v>
      </c>
      <c r="BM169" s="208" t="s">
        <v>1099</v>
      </c>
    </row>
    <row r="170" s="13" customFormat="1">
      <c r="A170" s="13"/>
      <c r="B170" s="214"/>
      <c r="C170" s="13"/>
      <c r="D170" s="210" t="s">
        <v>157</v>
      </c>
      <c r="E170" s="215" t="s">
        <v>1</v>
      </c>
      <c r="F170" s="216" t="s">
        <v>1100</v>
      </c>
      <c r="G170" s="13"/>
      <c r="H170" s="217">
        <v>4.6619999999999999</v>
      </c>
      <c r="I170" s="218"/>
      <c r="J170" s="13"/>
      <c r="K170" s="13"/>
      <c r="L170" s="214"/>
      <c r="M170" s="219"/>
      <c r="N170" s="220"/>
      <c r="O170" s="220"/>
      <c r="P170" s="220"/>
      <c r="Q170" s="220"/>
      <c r="R170" s="220"/>
      <c r="S170" s="220"/>
      <c r="T170" s="22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5" t="s">
        <v>157</v>
      </c>
      <c r="AU170" s="215" t="s">
        <v>89</v>
      </c>
      <c r="AV170" s="13" t="s">
        <v>89</v>
      </c>
      <c r="AW170" s="13" t="s">
        <v>36</v>
      </c>
      <c r="AX170" s="13" t="s">
        <v>87</v>
      </c>
      <c r="AY170" s="215" t="s">
        <v>145</v>
      </c>
    </row>
    <row r="171" s="2" customFormat="1" ht="14.4" customHeight="1">
      <c r="A171" s="38"/>
      <c r="B171" s="196"/>
      <c r="C171" s="197" t="s">
        <v>255</v>
      </c>
      <c r="D171" s="197" t="s">
        <v>148</v>
      </c>
      <c r="E171" s="198" t="s">
        <v>361</v>
      </c>
      <c r="F171" s="199" t="s">
        <v>362</v>
      </c>
      <c r="G171" s="200" t="s">
        <v>161</v>
      </c>
      <c r="H171" s="201">
        <v>5.6520000000000001</v>
      </c>
      <c r="I171" s="202"/>
      <c r="J171" s="203">
        <f>ROUND(I171*H171,2)</f>
        <v>0</v>
      </c>
      <c r="K171" s="199" t="s">
        <v>311</v>
      </c>
      <c r="L171" s="39"/>
      <c r="M171" s="204" t="s">
        <v>1</v>
      </c>
      <c r="N171" s="205" t="s">
        <v>44</v>
      </c>
      <c r="O171" s="77"/>
      <c r="P171" s="206">
        <f>O171*H171</f>
        <v>0</v>
      </c>
      <c r="Q171" s="206">
        <v>2.5262500000000001</v>
      </c>
      <c r="R171" s="206">
        <f>Q171*H171</f>
        <v>14.278365000000001</v>
      </c>
      <c r="S171" s="206">
        <v>0</v>
      </c>
      <c r="T171" s="20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8" t="s">
        <v>153</v>
      </c>
      <c r="AT171" s="208" t="s">
        <v>148</v>
      </c>
      <c r="AU171" s="208" t="s">
        <v>89</v>
      </c>
      <c r="AY171" s="19" t="s">
        <v>145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9" t="s">
        <v>87</v>
      </c>
      <c r="BK171" s="209">
        <f>ROUND(I171*H171,2)</f>
        <v>0</v>
      </c>
      <c r="BL171" s="19" t="s">
        <v>153</v>
      </c>
      <c r="BM171" s="208" t="s">
        <v>1101</v>
      </c>
    </row>
    <row r="172" s="13" customFormat="1">
      <c r="A172" s="13"/>
      <c r="B172" s="214"/>
      <c r="C172" s="13"/>
      <c r="D172" s="210" t="s">
        <v>157</v>
      </c>
      <c r="E172" s="215" t="s">
        <v>1</v>
      </c>
      <c r="F172" s="216" t="s">
        <v>1102</v>
      </c>
      <c r="G172" s="13"/>
      <c r="H172" s="217">
        <v>3.1320000000000001</v>
      </c>
      <c r="I172" s="218"/>
      <c r="J172" s="13"/>
      <c r="K172" s="13"/>
      <c r="L172" s="214"/>
      <c r="M172" s="219"/>
      <c r="N172" s="220"/>
      <c r="O172" s="220"/>
      <c r="P172" s="220"/>
      <c r="Q172" s="220"/>
      <c r="R172" s="220"/>
      <c r="S172" s="220"/>
      <c r="T172" s="22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15" t="s">
        <v>157</v>
      </c>
      <c r="AU172" s="215" t="s">
        <v>89</v>
      </c>
      <c r="AV172" s="13" t="s">
        <v>89</v>
      </c>
      <c r="AW172" s="13" t="s">
        <v>36</v>
      </c>
      <c r="AX172" s="13" t="s">
        <v>79</v>
      </c>
      <c r="AY172" s="215" t="s">
        <v>145</v>
      </c>
    </row>
    <row r="173" s="13" customFormat="1">
      <c r="A173" s="13"/>
      <c r="B173" s="214"/>
      <c r="C173" s="13"/>
      <c r="D173" s="210" t="s">
        <v>157</v>
      </c>
      <c r="E173" s="215" t="s">
        <v>1</v>
      </c>
      <c r="F173" s="216" t="s">
        <v>1103</v>
      </c>
      <c r="G173" s="13"/>
      <c r="H173" s="217">
        <v>2.52</v>
      </c>
      <c r="I173" s="218"/>
      <c r="J173" s="13"/>
      <c r="K173" s="13"/>
      <c r="L173" s="214"/>
      <c r="M173" s="219"/>
      <c r="N173" s="220"/>
      <c r="O173" s="220"/>
      <c r="P173" s="220"/>
      <c r="Q173" s="220"/>
      <c r="R173" s="220"/>
      <c r="S173" s="220"/>
      <c r="T173" s="22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5" t="s">
        <v>157</v>
      </c>
      <c r="AU173" s="215" t="s">
        <v>89</v>
      </c>
      <c r="AV173" s="13" t="s">
        <v>89</v>
      </c>
      <c r="AW173" s="13" t="s">
        <v>36</v>
      </c>
      <c r="AX173" s="13" t="s">
        <v>79</v>
      </c>
      <c r="AY173" s="215" t="s">
        <v>145</v>
      </c>
    </row>
    <row r="174" s="15" customFormat="1">
      <c r="A174" s="15"/>
      <c r="B174" s="229"/>
      <c r="C174" s="15"/>
      <c r="D174" s="210" t="s">
        <v>157</v>
      </c>
      <c r="E174" s="230" t="s">
        <v>1</v>
      </c>
      <c r="F174" s="231" t="s">
        <v>171</v>
      </c>
      <c r="G174" s="15"/>
      <c r="H174" s="232">
        <v>5.6520000000000001</v>
      </c>
      <c r="I174" s="233"/>
      <c r="J174" s="15"/>
      <c r="K174" s="15"/>
      <c r="L174" s="229"/>
      <c r="M174" s="234"/>
      <c r="N174" s="235"/>
      <c r="O174" s="235"/>
      <c r="P174" s="235"/>
      <c r="Q174" s="235"/>
      <c r="R174" s="235"/>
      <c r="S174" s="235"/>
      <c r="T174" s="23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30" t="s">
        <v>157</v>
      </c>
      <c r="AU174" s="230" t="s">
        <v>89</v>
      </c>
      <c r="AV174" s="15" t="s">
        <v>153</v>
      </c>
      <c r="AW174" s="15" t="s">
        <v>36</v>
      </c>
      <c r="AX174" s="15" t="s">
        <v>87</v>
      </c>
      <c r="AY174" s="230" t="s">
        <v>145</v>
      </c>
    </row>
    <row r="175" s="2" customFormat="1" ht="14.4" customHeight="1">
      <c r="A175" s="38"/>
      <c r="B175" s="196"/>
      <c r="C175" s="197" t="s">
        <v>260</v>
      </c>
      <c r="D175" s="197" t="s">
        <v>148</v>
      </c>
      <c r="E175" s="198" t="s">
        <v>366</v>
      </c>
      <c r="F175" s="199" t="s">
        <v>367</v>
      </c>
      <c r="G175" s="200" t="s">
        <v>349</v>
      </c>
      <c r="H175" s="201">
        <v>11</v>
      </c>
      <c r="I175" s="202"/>
      <c r="J175" s="203">
        <f>ROUND(I175*H175,2)</f>
        <v>0</v>
      </c>
      <c r="K175" s="199" t="s">
        <v>311</v>
      </c>
      <c r="L175" s="39"/>
      <c r="M175" s="204" t="s">
        <v>1</v>
      </c>
      <c r="N175" s="205" t="s">
        <v>44</v>
      </c>
      <c r="O175" s="77"/>
      <c r="P175" s="206">
        <f>O175*H175</f>
        <v>0</v>
      </c>
      <c r="Q175" s="206">
        <v>0.0014400000000000001</v>
      </c>
      <c r="R175" s="206">
        <f>Q175*H175</f>
        <v>0.01584</v>
      </c>
      <c r="S175" s="206">
        <v>0</v>
      </c>
      <c r="T175" s="20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8" t="s">
        <v>153</v>
      </c>
      <c r="AT175" s="208" t="s">
        <v>148</v>
      </c>
      <c r="AU175" s="208" t="s">
        <v>89</v>
      </c>
      <c r="AY175" s="19" t="s">
        <v>145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9" t="s">
        <v>87</v>
      </c>
      <c r="BK175" s="209">
        <f>ROUND(I175*H175,2)</f>
        <v>0</v>
      </c>
      <c r="BL175" s="19" t="s">
        <v>153</v>
      </c>
      <c r="BM175" s="208" t="s">
        <v>1104</v>
      </c>
    </row>
    <row r="176" s="13" customFormat="1">
      <c r="A176" s="13"/>
      <c r="B176" s="214"/>
      <c r="C176" s="13"/>
      <c r="D176" s="210" t="s">
        <v>157</v>
      </c>
      <c r="E176" s="215" t="s">
        <v>1</v>
      </c>
      <c r="F176" s="216" t="s">
        <v>1105</v>
      </c>
      <c r="G176" s="13"/>
      <c r="H176" s="217">
        <v>11</v>
      </c>
      <c r="I176" s="218"/>
      <c r="J176" s="13"/>
      <c r="K176" s="13"/>
      <c r="L176" s="214"/>
      <c r="M176" s="219"/>
      <c r="N176" s="220"/>
      <c r="O176" s="220"/>
      <c r="P176" s="220"/>
      <c r="Q176" s="220"/>
      <c r="R176" s="220"/>
      <c r="S176" s="220"/>
      <c r="T176" s="22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15" t="s">
        <v>157</v>
      </c>
      <c r="AU176" s="215" t="s">
        <v>89</v>
      </c>
      <c r="AV176" s="13" t="s">
        <v>89</v>
      </c>
      <c r="AW176" s="13" t="s">
        <v>36</v>
      </c>
      <c r="AX176" s="13" t="s">
        <v>87</v>
      </c>
      <c r="AY176" s="215" t="s">
        <v>145</v>
      </c>
    </row>
    <row r="177" s="2" customFormat="1" ht="14.4" customHeight="1">
      <c r="A177" s="38"/>
      <c r="B177" s="196"/>
      <c r="C177" s="197" t="s">
        <v>7</v>
      </c>
      <c r="D177" s="197" t="s">
        <v>148</v>
      </c>
      <c r="E177" s="198" t="s">
        <v>370</v>
      </c>
      <c r="F177" s="199" t="s">
        <v>371</v>
      </c>
      <c r="G177" s="200" t="s">
        <v>349</v>
      </c>
      <c r="H177" s="201">
        <v>11</v>
      </c>
      <c r="I177" s="202"/>
      <c r="J177" s="203">
        <f>ROUND(I177*H177,2)</f>
        <v>0</v>
      </c>
      <c r="K177" s="199" t="s">
        <v>311</v>
      </c>
      <c r="L177" s="39"/>
      <c r="M177" s="204" t="s">
        <v>1</v>
      </c>
      <c r="N177" s="205" t="s">
        <v>44</v>
      </c>
      <c r="O177" s="77"/>
      <c r="P177" s="206">
        <f>O177*H177</f>
        <v>0</v>
      </c>
      <c r="Q177" s="206">
        <v>4.0000000000000003E-05</v>
      </c>
      <c r="R177" s="206">
        <f>Q177*H177</f>
        <v>0.00044000000000000002</v>
      </c>
      <c r="S177" s="206">
        <v>0</v>
      </c>
      <c r="T177" s="20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8" t="s">
        <v>153</v>
      </c>
      <c r="AT177" s="208" t="s">
        <v>148</v>
      </c>
      <c r="AU177" s="208" t="s">
        <v>89</v>
      </c>
      <c r="AY177" s="19" t="s">
        <v>145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9" t="s">
        <v>87</v>
      </c>
      <c r="BK177" s="209">
        <f>ROUND(I177*H177,2)</f>
        <v>0</v>
      </c>
      <c r="BL177" s="19" t="s">
        <v>153</v>
      </c>
      <c r="BM177" s="208" t="s">
        <v>1106</v>
      </c>
    </row>
    <row r="178" s="2" customFormat="1" ht="24.15" customHeight="1">
      <c r="A178" s="38"/>
      <c r="B178" s="196"/>
      <c r="C178" s="197" t="s">
        <v>274</v>
      </c>
      <c r="D178" s="197" t="s">
        <v>148</v>
      </c>
      <c r="E178" s="198" t="s">
        <v>374</v>
      </c>
      <c r="F178" s="199" t="s">
        <v>375</v>
      </c>
      <c r="G178" s="200" t="s">
        <v>179</v>
      </c>
      <c r="H178" s="201">
        <v>0.23100000000000001</v>
      </c>
      <c r="I178" s="202"/>
      <c r="J178" s="203">
        <f>ROUND(I178*H178,2)</f>
        <v>0</v>
      </c>
      <c r="K178" s="199" t="s">
        <v>311</v>
      </c>
      <c r="L178" s="39"/>
      <c r="M178" s="204" t="s">
        <v>1</v>
      </c>
      <c r="N178" s="205" t="s">
        <v>44</v>
      </c>
      <c r="O178" s="77"/>
      <c r="P178" s="206">
        <f>O178*H178</f>
        <v>0</v>
      </c>
      <c r="Q178" s="206">
        <v>1.0597399999999999</v>
      </c>
      <c r="R178" s="206">
        <f>Q178*H178</f>
        <v>0.24479993999999999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153</v>
      </c>
      <c r="AT178" s="208" t="s">
        <v>148</v>
      </c>
      <c r="AU178" s="208" t="s">
        <v>89</v>
      </c>
      <c r="AY178" s="19" t="s">
        <v>145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9" t="s">
        <v>87</v>
      </c>
      <c r="BK178" s="209">
        <f>ROUND(I178*H178,2)</f>
        <v>0</v>
      </c>
      <c r="BL178" s="19" t="s">
        <v>153</v>
      </c>
      <c r="BM178" s="208" t="s">
        <v>1107</v>
      </c>
    </row>
    <row r="179" s="12" customFormat="1" ht="22.8" customHeight="1">
      <c r="A179" s="12"/>
      <c r="B179" s="183"/>
      <c r="C179" s="12"/>
      <c r="D179" s="184" t="s">
        <v>78</v>
      </c>
      <c r="E179" s="194" t="s">
        <v>172</v>
      </c>
      <c r="F179" s="194" t="s">
        <v>378</v>
      </c>
      <c r="G179" s="12"/>
      <c r="H179" s="12"/>
      <c r="I179" s="186"/>
      <c r="J179" s="195">
        <f>BK179</f>
        <v>0</v>
      </c>
      <c r="K179" s="12"/>
      <c r="L179" s="183"/>
      <c r="M179" s="188"/>
      <c r="N179" s="189"/>
      <c r="O179" s="189"/>
      <c r="P179" s="190">
        <f>SUM(P180:P199)</f>
        <v>0</v>
      </c>
      <c r="Q179" s="189"/>
      <c r="R179" s="190">
        <f>SUM(R180:R199)</f>
        <v>20.951433340000001</v>
      </c>
      <c r="S179" s="189"/>
      <c r="T179" s="191">
        <f>SUM(T180:T199)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84" t="s">
        <v>87</v>
      </c>
      <c r="AT179" s="192" t="s">
        <v>78</v>
      </c>
      <c r="AU179" s="192" t="s">
        <v>87</v>
      </c>
      <c r="AY179" s="184" t="s">
        <v>145</v>
      </c>
      <c r="BK179" s="193">
        <f>SUM(BK180:BK199)</f>
        <v>0</v>
      </c>
    </row>
    <row r="180" s="2" customFormat="1" ht="14.4" customHeight="1">
      <c r="A180" s="38"/>
      <c r="B180" s="196"/>
      <c r="C180" s="197" t="s">
        <v>278</v>
      </c>
      <c r="D180" s="197" t="s">
        <v>148</v>
      </c>
      <c r="E180" s="198" t="s">
        <v>562</v>
      </c>
      <c r="F180" s="199" t="s">
        <v>563</v>
      </c>
      <c r="G180" s="200" t="s">
        <v>161</v>
      </c>
      <c r="H180" s="201">
        <v>7.6420000000000003</v>
      </c>
      <c r="I180" s="202"/>
      <c r="J180" s="203">
        <f>ROUND(I180*H180,2)</f>
        <v>0</v>
      </c>
      <c r="K180" s="199" t="s">
        <v>311</v>
      </c>
      <c r="L180" s="39"/>
      <c r="M180" s="204" t="s">
        <v>1</v>
      </c>
      <c r="N180" s="205" t="s">
        <v>44</v>
      </c>
      <c r="O180" s="77"/>
      <c r="P180" s="206">
        <f>O180*H180</f>
        <v>0</v>
      </c>
      <c r="Q180" s="206">
        <v>2.4535100000000001</v>
      </c>
      <c r="R180" s="206">
        <f>Q180*H180</f>
        <v>18.749723420000002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153</v>
      </c>
      <c r="AT180" s="208" t="s">
        <v>148</v>
      </c>
      <c r="AU180" s="208" t="s">
        <v>89</v>
      </c>
      <c r="AY180" s="19" t="s">
        <v>145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9" t="s">
        <v>87</v>
      </c>
      <c r="BK180" s="209">
        <f>ROUND(I180*H180,2)</f>
        <v>0</v>
      </c>
      <c r="BL180" s="19" t="s">
        <v>153</v>
      </c>
      <c r="BM180" s="208" t="s">
        <v>1108</v>
      </c>
    </row>
    <row r="181" s="13" customFormat="1">
      <c r="A181" s="13"/>
      <c r="B181" s="214"/>
      <c r="C181" s="13"/>
      <c r="D181" s="210" t="s">
        <v>157</v>
      </c>
      <c r="E181" s="215" t="s">
        <v>1</v>
      </c>
      <c r="F181" s="216" t="s">
        <v>1109</v>
      </c>
      <c r="G181" s="13"/>
      <c r="H181" s="217">
        <v>4.4930000000000003</v>
      </c>
      <c r="I181" s="218"/>
      <c r="J181" s="13"/>
      <c r="K181" s="13"/>
      <c r="L181" s="214"/>
      <c r="M181" s="219"/>
      <c r="N181" s="220"/>
      <c r="O181" s="220"/>
      <c r="P181" s="220"/>
      <c r="Q181" s="220"/>
      <c r="R181" s="220"/>
      <c r="S181" s="220"/>
      <c r="T181" s="22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5" t="s">
        <v>157</v>
      </c>
      <c r="AU181" s="215" t="s">
        <v>89</v>
      </c>
      <c r="AV181" s="13" t="s">
        <v>89</v>
      </c>
      <c r="AW181" s="13" t="s">
        <v>36</v>
      </c>
      <c r="AX181" s="13" t="s">
        <v>79</v>
      </c>
      <c r="AY181" s="215" t="s">
        <v>145</v>
      </c>
    </row>
    <row r="182" s="13" customFormat="1">
      <c r="A182" s="13"/>
      <c r="B182" s="214"/>
      <c r="C182" s="13"/>
      <c r="D182" s="210" t="s">
        <v>157</v>
      </c>
      <c r="E182" s="215" t="s">
        <v>1</v>
      </c>
      <c r="F182" s="216" t="s">
        <v>1110</v>
      </c>
      <c r="G182" s="13"/>
      <c r="H182" s="217">
        <v>3.1485137999999999</v>
      </c>
      <c r="I182" s="218"/>
      <c r="J182" s="13"/>
      <c r="K182" s="13"/>
      <c r="L182" s="214"/>
      <c r="M182" s="219"/>
      <c r="N182" s="220"/>
      <c r="O182" s="220"/>
      <c r="P182" s="220"/>
      <c r="Q182" s="220"/>
      <c r="R182" s="220"/>
      <c r="S182" s="220"/>
      <c r="T182" s="22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15" t="s">
        <v>157</v>
      </c>
      <c r="AU182" s="215" t="s">
        <v>89</v>
      </c>
      <c r="AV182" s="13" t="s">
        <v>89</v>
      </c>
      <c r="AW182" s="13" t="s">
        <v>36</v>
      </c>
      <c r="AX182" s="13" t="s">
        <v>79</v>
      </c>
      <c r="AY182" s="215" t="s">
        <v>145</v>
      </c>
    </row>
    <row r="183" s="15" customFormat="1">
      <c r="A183" s="15"/>
      <c r="B183" s="229"/>
      <c r="C183" s="15"/>
      <c r="D183" s="210" t="s">
        <v>157</v>
      </c>
      <c r="E183" s="230" t="s">
        <v>1</v>
      </c>
      <c r="F183" s="231" t="s">
        <v>171</v>
      </c>
      <c r="G183" s="15"/>
      <c r="H183" s="232">
        <v>7.6415138000000002</v>
      </c>
      <c r="I183" s="233"/>
      <c r="J183" s="15"/>
      <c r="K183" s="15"/>
      <c r="L183" s="229"/>
      <c r="M183" s="234"/>
      <c r="N183" s="235"/>
      <c r="O183" s="235"/>
      <c r="P183" s="235"/>
      <c r="Q183" s="235"/>
      <c r="R183" s="235"/>
      <c r="S183" s="235"/>
      <c r="T183" s="23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30" t="s">
        <v>157</v>
      </c>
      <c r="AU183" s="230" t="s">
        <v>89</v>
      </c>
      <c r="AV183" s="15" t="s">
        <v>153</v>
      </c>
      <c r="AW183" s="15" t="s">
        <v>36</v>
      </c>
      <c r="AX183" s="15" t="s">
        <v>87</v>
      </c>
      <c r="AY183" s="230" t="s">
        <v>145</v>
      </c>
    </row>
    <row r="184" s="2" customFormat="1" ht="24.15" customHeight="1">
      <c r="A184" s="38"/>
      <c r="B184" s="196"/>
      <c r="C184" s="197" t="s">
        <v>283</v>
      </c>
      <c r="D184" s="197" t="s">
        <v>148</v>
      </c>
      <c r="E184" s="198" t="s">
        <v>569</v>
      </c>
      <c r="F184" s="199" t="s">
        <v>570</v>
      </c>
      <c r="G184" s="200" t="s">
        <v>349</v>
      </c>
      <c r="H184" s="201">
        <v>31.800000000000001</v>
      </c>
      <c r="I184" s="202"/>
      <c r="J184" s="203">
        <f>ROUND(I184*H184,2)</f>
        <v>0</v>
      </c>
      <c r="K184" s="199" t="s">
        <v>311</v>
      </c>
      <c r="L184" s="39"/>
      <c r="M184" s="204" t="s">
        <v>1</v>
      </c>
      <c r="N184" s="205" t="s">
        <v>44</v>
      </c>
      <c r="O184" s="77"/>
      <c r="P184" s="206">
        <f>O184*H184</f>
        <v>0</v>
      </c>
      <c r="Q184" s="206">
        <v>0.00132</v>
      </c>
      <c r="R184" s="206">
        <f>Q184*H184</f>
        <v>0.041975999999999999</v>
      </c>
      <c r="S184" s="206">
        <v>0</v>
      </c>
      <c r="T184" s="20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8" t="s">
        <v>153</v>
      </c>
      <c r="AT184" s="208" t="s">
        <v>148</v>
      </c>
      <c r="AU184" s="208" t="s">
        <v>89</v>
      </c>
      <c r="AY184" s="19" t="s">
        <v>145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9" t="s">
        <v>87</v>
      </c>
      <c r="BK184" s="209">
        <f>ROUND(I184*H184,2)</f>
        <v>0</v>
      </c>
      <c r="BL184" s="19" t="s">
        <v>153</v>
      </c>
      <c r="BM184" s="208" t="s">
        <v>1111</v>
      </c>
    </row>
    <row r="185" s="13" customFormat="1">
      <c r="A185" s="13"/>
      <c r="B185" s="214"/>
      <c r="C185" s="13"/>
      <c r="D185" s="210" t="s">
        <v>157</v>
      </c>
      <c r="E185" s="215" t="s">
        <v>1</v>
      </c>
      <c r="F185" s="216" t="s">
        <v>1112</v>
      </c>
      <c r="G185" s="13"/>
      <c r="H185" s="217">
        <v>16.399999999999999</v>
      </c>
      <c r="I185" s="218"/>
      <c r="J185" s="13"/>
      <c r="K185" s="13"/>
      <c r="L185" s="214"/>
      <c r="M185" s="219"/>
      <c r="N185" s="220"/>
      <c r="O185" s="220"/>
      <c r="P185" s="220"/>
      <c r="Q185" s="220"/>
      <c r="R185" s="220"/>
      <c r="S185" s="220"/>
      <c r="T185" s="22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5" t="s">
        <v>157</v>
      </c>
      <c r="AU185" s="215" t="s">
        <v>89</v>
      </c>
      <c r="AV185" s="13" t="s">
        <v>89</v>
      </c>
      <c r="AW185" s="13" t="s">
        <v>36</v>
      </c>
      <c r="AX185" s="13" t="s">
        <v>79</v>
      </c>
      <c r="AY185" s="215" t="s">
        <v>145</v>
      </c>
    </row>
    <row r="186" s="13" customFormat="1">
      <c r="A186" s="13"/>
      <c r="B186" s="214"/>
      <c r="C186" s="13"/>
      <c r="D186" s="210" t="s">
        <v>157</v>
      </c>
      <c r="E186" s="215" t="s">
        <v>1</v>
      </c>
      <c r="F186" s="216" t="s">
        <v>1113</v>
      </c>
      <c r="G186" s="13"/>
      <c r="H186" s="217">
        <v>15.4</v>
      </c>
      <c r="I186" s="218"/>
      <c r="J186" s="13"/>
      <c r="K186" s="13"/>
      <c r="L186" s="214"/>
      <c r="M186" s="219"/>
      <c r="N186" s="220"/>
      <c r="O186" s="220"/>
      <c r="P186" s="220"/>
      <c r="Q186" s="220"/>
      <c r="R186" s="220"/>
      <c r="S186" s="220"/>
      <c r="T186" s="22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5" t="s">
        <v>157</v>
      </c>
      <c r="AU186" s="215" t="s">
        <v>89</v>
      </c>
      <c r="AV186" s="13" t="s">
        <v>89</v>
      </c>
      <c r="AW186" s="13" t="s">
        <v>36</v>
      </c>
      <c r="AX186" s="13" t="s">
        <v>79</v>
      </c>
      <c r="AY186" s="215" t="s">
        <v>145</v>
      </c>
    </row>
    <row r="187" s="15" customFormat="1">
      <c r="A187" s="15"/>
      <c r="B187" s="229"/>
      <c r="C187" s="15"/>
      <c r="D187" s="210" t="s">
        <v>157</v>
      </c>
      <c r="E187" s="230" t="s">
        <v>1</v>
      </c>
      <c r="F187" s="231" t="s">
        <v>171</v>
      </c>
      <c r="G187" s="15"/>
      <c r="H187" s="232">
        <v>31.800000000000001</v>
      </c>
      <c r="I187" s="233"/>
      <c r="J187" s="15"/>
      <c r="K187" s="15"/>
      <c r="L187" s="229"/>
      <c r="M187" s="234"/>
      <c r="N187" s="235"/>
      <c r="O187" s="235"/>
      <c r="P187" s="235"/>
      <c r="Q187" s="235"/>
      <c r="R187" s="235"/>
      <c r="S187" s="235"/>
      <c r="T187" s="23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30" t="s">
        <v>157</v>
      </c>
      <c r="AU187" s="230" t="s">
        <v>89</v>
      </c>
      <c r="AV187" s="15" t="s">
        <v>153</v>
      </c>
      <c r="AW187" s="15" t="s">
        <v>36</v>
      </c>
      <c r="AX187" s="15" t="s">
        <v>87</v>
      </c>
      <c r="AY187" s="230" t="s">
        <v>145</v>
      </c>
    </row>
    <row r="188" s="2" customFormat="1" ht="24.15" customHeight="1">
      <c r="A188" s="38"/>
      <c r="B188" s="196"/>
      <c r="C188" s="197" t="s">
        <v>288</v>
      </c>
      <c r="D188" s="197" t="s">
        <v>148</v>
      </c>
      <c r="E188" s="198" t="s">
        <v>573</v>
      </c>
      <c r="F188" s="199" t="s">
        <v>574</v>
      </c>
      <c r="G188" s="200" t="s">
        <v>349</v>
      </c>
      <c r="H188" s="201">
        <v>31.800000000000001</v>
      </c>
      <c r="I188" s="202"/>
      <c r="J188" s="203">
        <f>ROUND(I188*H188,2)</f>
        <v>0</v>
      </c>
      <c r="K188" s="199" t="s">
        <v>311</v>
      </c>
      <c r="L188" s="39"/>
      <c r="M188" s="204" t="s">
        <v>1</v>
      </c>
      <c r="N188" s="205" t="s">
        <v>44</v>
      </c>
      <c r="O188" s="77"/>
      <c r="P188" s="206">
        <f>O188*H188</f>
        <v>0</v>
      </c>
      <c r="Q188" s="206">
        <v>4.0000000000000003E-05</v>
      </c>
      <c r="R188" s="206">
        <f>Q188*H188</f>
        <v>0.0012720000000000001</v>
      </c>
      <c r="S188" s="206">
        <v>0</v>
      </c>
      <c r="T188" s="20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153</v>
      </c>
      <c r="AT188" s="208" t="s">
        <v>148</v>
      </c>
      <c r="AU188" s="208" t="s">
        <v>89</v>
      </c>
      <c r="AY188" s="19" t="s">
        <v>145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9" t="s">
        <v>87</v>
      </c>
      <c r="BK188" s="209">
        <f>ROUND(I188*H188,2)</f>
        <v>0</v>
      </c>
      <c r="BL188" s="19" t="s">
        <v>153</v>
      </c>
      <c r="BM188" s="208" t="s">
        <v>1114</v>
      </c>
    </row>
    <row r="189" s="2" customFormat="1" ht="14.4" customHeight="1">
      <c r="A189" s="38"/>
      <c r="B189" s="196"/>
      <c r="C189" s="197" t="s">
        <v>420</v>
      </c>
      <c r="D189" s="197" t="s">
        <v>148</v>
      </c>
      <c r="E189" s="198" t="s">
        <v>577</v>
      </c>
      <c r="F189" s="199" t="s">
        <v>578</v>
      </c>
      <c r="G189" s="200" t="s">
        <v>179</v>
      </c>
      <c r="H189" s="201">
        <v>0.374</v>
      </c>
      <c r="I189" s="202"/>
      <c r="J189" s="203">
        <f>ROUND(I189*H189,2)</f>
        <v>0</v>
      </c>
      <c r="K189" s="199" t="s">
        <v>311</v>
      </c>
      <c r="L189" s="39"/>
      <c r="M189" s="204" t="s">
        <v>1</v>
      </c>
      <c r="N189" s="205" t="s">
        <v>44</v>
      </c>
      <c r="O189" s="77"/>
      <c r="P189" s="206">
        <f>O189*H189</f>
        <v>0</v>
      </c>
      <c r="Q189" s="206">
        <v>1.0763700000000001</v>
      </c>
      <c r="R189" s="206">
        <f>Q189*H189</f>
        <v>0.40256238</v>
      </c>
      <c r="S189" s="206">
        <v>0</v>
      </c>
      <c r="T189" s="20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8" t="s">
        <v>153</v>
      </c>
      <c r="AT189" s="208" t="s">
        <v>148</v>
      </c>
      <c r="AU189" s="208" t="s">
        <v>89</v>
      </c>
      <c r="AY189" s="19" t="s">
        <v>145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9" t="s">
        <v>87</v>
      </c>
      <c r="BK189" s="209">
        <f>ROUND(I189*H189,2)</f>
        <v>0</v>
      </c>
      <c r="BL189" s="19" t="s">
        <v>153</v>
      </c>
      <c r="BM189" s="208" t="s">
        <v>1115</v>
      </c>
    </row>
    <row r="190" s="13" customFormat="1">
      <c r="A190" s="13"/>
      <c r="B190" s="214"/>
      <c r="C190" s="13"/>
      <c r="D190" s="210" t="s">
        <v>157</v>
      </c>
      <c r="E190" s="215" t="s">
        <v>1</v>
      </c>
      <c r="F190" s="216" t="s">
        <v>1116</v>
      </c>
      <c r="G190" s="13"/>
      <c r="H190" s="217">
        <v>0.20824000000000001</v>
      </c>
      <c r="I190" s="218"/>
      <c r="J190" s="13"/>
      <c r="K190" s="13"/>
      <c r="L190" s="214"/>
      <c r="M190" s="219"/>
      <c r="N190" s="220"/>
      <c r="O190" s="220"/>
      <c r="P190" s="220"/>
      <c r="Q190" s="220"/>
      <c r="R190" s="220"/>
      <c r="S190" s="220"/>
      <c r="T190" s="22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157</v>
      </c>
      <c r="AU190" s="215" t="s">
        <v>89</v>
      </c>
      <c r="AV190" s="13" t="s">
        <v>89</v>
      </c>
      <c r="AW190" s="13" t="s">
        <v>36</v>
      </c>
      <c r="AX190" s="13" t="s">
        <v>79</v>
      </c>
      <c r="AY190" s="215" t="s">
        <v>145</v>
      </c>
    </row>
    <row r="191" s="13" customFormat="1">
      <c r="A191" s="13"/>
      <c r="B191" s="214"/>
      <c r="C191" s="13"/>
      <c r="D191" s="210" t="s">
        <v>157</v>
      </c>
      <c r="E191" s="215" t="s">
        <v>1</v>
      </c>
      <c r="F191" s="216" t="s">
        <v>1117</v>
      </c>
      <c r="G191" s="13"/>
      <c r="H191" s="217">
        <v>0.16585</v>
      </c>
      <c r="I191" s="218"/>
      <c r="J191" s="13"/>
      <c r="K191" s="13"/>
      <c r="L191" s="214"/>
      <c r="M191" s="219"/>
      <c r="N191" s="220"/>
      <c r="O191" s="220"/>
      <c r="P191" s="220"/>
      <c r="Q191" s="220"/>
      <c r="R191" s="220"/>
      <c r="S191" s="220"/>
      <c r="T191" s="22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5" t="s">
        <v>157</v>
      </c>
      <c r="AU191" s="215" t="s">
        <v>89</v>
      </c>
      <c r="AV191" s="13" t="s">
        <v>89</v>
      </c>
      <c r="AW191" s="13" t="s">
        <v>36</v>
      </c>
      <c r="AX191" s="13" t="s">
        <v>79</v>
      </c>
      <c r="AY191" s="215" t="s">
        <v>145</v>
      </c>
    </row>
    <row r="192" s="15" customFormat="1">
      <c r="A192" s="15"/>
      <c r="B192" s="229"/>
      <c r="C192" s="15"/>
      <c r="D192" s="210" t="s">
        <v>157</v>
      </c>
      <c r="E192" s="230" t="s">
        <v>1</v>
      </c>
      <c r="F192" s="231" t="s">
        <v>171</v>
      </c>
      <c r="G192" s="15"/>
      <c r="H192" s="232">
        <v>0.37408999999999998</v>
      </c>
      <c r="I192" s="233"/>
      <c r="J192" s="15"/>
      <c r="K192" s="15"/>
      <c r="L192" s="229"/>
      <c r="M192" s="234"/>
      <c r="N192" s="235"/>
      <c r="O192" s="235"/>
      <c r="P192" s="235"/>
      <c r="Q192" s="235"/>
      <c r="R192" s="235"/>
      <c r="S192" s="235"/>
      <c r="T192" s="23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30" t="s">
        <v>157</v>
      </c>
      <c r="AU192" s="230" t="s">
        <v>89</v>
      </c>
      <c r="AV192" s="15" t="s">
        <v>153</v>
      </c>
      <c r="AW192" s="15" t="s">
        <v>36</v>
      </c>
      <c r="AX192" s="15" t="s">
        <v>87</v>
      </c>
      <c r="AY192" s="230" t="s">
        <v>145</v>
      </c>
    </row>
    <row r="193" s="2" customFormat="1" ht="24.15" customHeight="1">
      <c r="A193" s="38"/>
      <c r="B193" s="196"/>
      <c r="C193" s="197" t="s">
        <v>425</v>
      </c>
      <c r="D193" s="197" t="s">
        <v>148</v>
      </c>
      <c r="E193" s="198" t="s">
        <v>581</v>
      </c>
      <c r="F193" s="199" t="s">
        <v>582</v>
      </c>
      <c r="G193" s="200" t="s">
        <v>179</v>
      </c>
      <c r="H193" s="201">
        <v>0.29799999999999999</v>
      </c>
      <c r="I193" s="202"/>
      <c r="J193" s="203">
        <f>ROUND(I193*H193,2)</f>
        <v>0</v>
      </c>
      <c r="K193" s="199" t="s">
        <v>311</v>
      </c>
      <c r="L193" s="39"/>
      <c r="M193" s="204" t="s">
        <v>1</v>
      </c>
      <c r="N193" s="205" t="s">
        <v>44</v>
      </c>
      <c r="O193" s="77"/>
      <c r="P193" s="206">
        <f>O193*H193</f>
        <v>0</v>
      </c>
      <c r="Q193" s="206">
        <v>1.0597300000000001</v>
      </c>
      <c r="R193" s="206">
        <f>Q193*H193</f>
        <v>0.31579953999999999</v>
      </c>
      <c r="S193" s="206">
        <v>0</v>
      </c>
      <c r="T193" s="20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8" t="s">
        <v>153</v>
      </c>
      <c r="AT193" s="208" t="s">
        <v>148</v>
      </c>
      <c r="AU193" s="208" t="s">
        <v>89</v>
      </c>
      <c r="AY193" s="19" t="s">
        <v>145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9" t="s">
        <v>87</v>
      </c>
      <c r="BK193" s="209">
        <f>ROUND(I193*H193,2)</f>
        <v>0</v>
      </c>
      <c r="BL193" s="19" t="s">
        <v>153</v>
      </c>
      <c r="BM193" s="208" t="s">
        <v>1118</v>
      </c>
    </row>
    <row r="194" s="13" customFormat="1">
      <c r="A194" s="13"/>
      <c r="B194" s="214"/>
      <c r="C194" s="13"/>
      <c r="D194" s="210" t="s">
        <v>157</v>
      </c>
      <c r="E194" s="215" t="s">
        <v>1</v>
      </c>
      <c r="F194" s="216" t="s">
        <v>1119</v>
      </c>
      <c r="G194" s="13"/>
      <c r="H194" s="217">
        <v>0.08745</v>
      </c>
      <c r="I194" s="218"/>
      <c r="J194" s="13"/>
      <c r="K194" s="13"/>
      <c r="L194" s="214"/>
      <c r="M194" s="219"/>
      <c r="N194" s="220"/>
      <c r="O194" s="220"/>
      <c r="P194" s="220"/>
      <c r="Q194" s="220"/>
      <c r="R194" s="220"/>
      <c r="S194" s="220"/>
      <c r="T194" s="22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15" t="s">
        <v>157</v>
      </c>
      <c r="AU194" s="215" t="s">
        <v>89</v>
      </c>
      <c r="AV194" s="13" t="s">
        <v>89</v>
      </c>
      <c r="AW194" s="13" t="s">
        <v>36</v>
      </c>
      <c r="AX194" s="13" t="s">
        <v>79</v>
      </c>
      <c r="AY194" s="215" t="s">
        <v>145</v>
      </c>
    </row>
    <row r="195" s="13" customFormat="1">
      <c r="A195" s="13"/>
      <c r="B195" s="214"/>
      <c r="C195" s="13"/>
      <c r="D195" s="210" t="s">
        <v>157</v>
      </c>
      <c r="E195" s="215" t="s">
        <v>1</v>
      </c>
      <c r="F195" s="216" t="s">
        <v>1120</v>
      </c>
      <c r="G195" s="13"/>
      <c r="H195" s="217">
        <v>0.21060999999999999</v>
      </c>
      <c r="I195" s="218"/>
      <c r="J195" s="13"/>
      <c r="K195" s="13"/>
      <c r="L195" s="214"/>
      <c r="M195" s="219"/>
      <c r="N195" s="220"/>
      <c r="O195" s="220"/>
      <c r="P195" s="220"/>
      <c r="Q195" s="220"/>
      <c r="R195" s="220"/>
      <c r="S195" s="220"/>
      <c r="T195" s="22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15" t="s">
        <v>157</v>
      </c>
      <c r="AU195" s="215" t="s">
        <v>89</v>
      </c>
      <c r="AV195" s="13" t="s">
        <v>89</v>
      </c>
      <c r="AW195" s="13" t="s">
        <v>36</v>
      </c>
      <c r="AX195" s="13" t="s">
        <v>79</v>
      </c>
      <c r="AY195" s="215" t="s">
        <v>145</v>
      </c>
    </row>
    <row r="196" s="15" customFormat="1">
      <c r="A196" s="15"/>
      <c r="B196" s="229"/>
      <c r="C196" s="15"/>
      <c r="D196" s="210" t="s">
        <v>157</v>
      </c>
      <c r="E196" s="230" t="s">
        <v>1</v>
      </c>
      <c r="F196" s="231" t="s">
        <v>171</v>
      </c>
      <c r="G196" s="15"/>
      <c r="H196" s="232">
        <v>0.29805999999999999</v>
      </c>
      <c r="I196" s="233"/>
      <c r="J196" s="15"/>
      <c r="K196" s="15"/>
      <c r="L196" s="229"/>
      <c r="M196" s="234"/>
      <c r="N196" s="235"/>
      <c r="O196" s="235"/>
      <c r="P196" s="235"/>
      <c r="Q196" s="235"/>
      <c r="R196" s="235"/>
      <c r="S196" s="235"/>
      <c r="T196" s="23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30" t="s">
        <v>157</v>
      </c>
      <c r="AU196" s="230" t="s">
        <v>89</v>
      </c>
      <c r="AV196" s="15" t="s">
        <v>153</v>
      </c>
      <c r="AW196" s="15" t="s">
        <v>36</v>
      </c>
      <c r="AX196" s="15" t="s">
        <v>87</v>
      </c>
      <c r="AY196" s="230" t="s">
        <v>145</v>
      </c>
    </row>
    <row r="197" s="2" customFormat="1" ht="24.15" customHeight="1">
      <c r="A197" s="38"/>
      <c r="B197" s="196"/>
      <c r="C197" s="197" t="s">
        <v>429</v>
      </c>
      <c r="D197" s="197" t="s">
        <v>148</v>
      </c>
      <c r="E197" s="198" t="s">
        <v>379</v>
      </c>
      <c r="F197" s="199" t="s">
        <v>380</v>
      </c>
      <c r="G197" s="200" t="s">
        <v>190</v>
      </c>
      <c r="H197" s="201">
        <v>10</v>
      </c>
      <c r="I197" s="202"/>
      <c r="J197" s="203">
        <f>ROUND(I197*H197,2)</f>
        <v>0</v>
      </c>
      <c r="K197" s="199" t="s">
        <v>311</v>
      </c>
      <c r="L197" s="39"/>
      <c r="M197" s="204" t="s">
        <v>1</v>
      </c>
      <c r="N197" s="205" t="s">
        <v>44</v>
      </c>
      <c r="O197" s="77"/>
      <c r="P197" s="206">
        <f>O197*H197</f>
        <v>0</v>
      </c>
      <c r="Q197" s="206">
        <v>0.14401</v>
      </c>
      <c r="R197" s="206">
        <f>Q197*H197</f>
        <v>1.4400999999999999</v>
      </c>
      <c r="S197" s="206">
        <v>0</v>
      </c>
      <c r="T197" s="20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8" t="s">
        <v>153</v>
      </c>
      <c r="AT197" s="208" t="s">
        <v>148</v>
      </c>
      <c r="AU197" s="208" t="s">
        <v>89</v>
      </c>
      <c r="AY197" s="19" t="s">
        <v>145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9" t="s">
        <v>87</v>
      </c>
      <c r="BK197" s="209">
        <f>ROUND(I197*H197,2)</f>
        <v>0</v>
      </c>
      <c r="BL197" s="19" t="s">
        <v>153</v>
      </c>
      <c r="BM197" s="208" t="s">
        <v>1121</v>
      </c>
    </row>
    <row r="198" s="2" customFormat="1" ht="14.4" customHeight="1">
      <c r="A198" s="38"/>
      <c r="B198" s="196"/>
      <c r="C198" s="237" t="s">
        <v>435</v>
      </c>
      <c r="D198" s="237" t="s">
        <v>176</v>
      </c>
      <c r="E198" s="238" t="s">
        <v>911</v>
      </c>
      <c r="F198" s="239" t="s">
        <v>1</v>
      </c>
      <c r="G198" s="240" t="s">
        <v>384</v>
      </c>
      <c r="H198" s="241">
        <v>8</v>
      </c>
      <c r="I198" s="242"/>
      <c r="J198" s="243">
        <f>ROUND(I198*H198,2)</f>
        <v>0</v>
      </c>
      <c r="K198" s="239" t="s">
        <v>1</v>
      </c>
      <c r="L198" s="244"/>
      <c r="M198" s="245" t="s">
        <v>1</v>
      </c>
      <c r="N198" s="246" t="s">
        <v>44</v>
      </c>
      <c r="O198" s="77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8" t="s">
        <v>180</v>
      </c>
      <c r="AT198" s="208" t="s">
        <v>176</v>
      </c>
      <c r="AU198" s="208" t="s">
        <v>89</v>
      </c>
      <c r="AY198" s="19" t="s">
        <v>145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9" t="s">
        <v>87</v>
      </c>
      <c r="BK198" s="209">
        <f>ROUND(I198*H198,2)</f>
        <v>0</v>
      </c>
      <c r="BL198" s="19" t="s">
        <v>153</v>
      </c>
      <c r="BM198" s="208" t="s">
        <v>1122</v>
      </c>
    </row>
    <row r="199" s="2" customFormat="1" ht="14.4" customHeight="1">
      <c r="A199" s="38"/>
      <c r="B199" s="196"/>
      <c r="C199" s="237" t="s">
        <v>441</v>
      </c>
      <c r="D199" s="237" t="s">
        <v>176</v>
      </c>
      <c r="E199" s="238" t="s">
        <v>1123</v>
      </c>
      <c r="F199" s="239" t="s">
        <v>1</v>
      </c>
      <c r="G199" s="240" t="s">
        <v>384</v>
      </c>
      <c r="H199" s="241">
        <v>1</v>
      </c>
      <c r="I199" s="242"/>
      <c r="J199" s="243">
        <f>ROUND(I199*H199,2)</f>
        <v>0</v>
      </c>
      <c r="K199" s="239" t="s">
        <v>1</v>
      </c>
      <c r="L199" s="244"/>
      <c r="M199" s="245" t="s">
        <v>1</v>
      </c>
      <c r="N199" s="246" t="s">
        <v>44</v>
      </c>
      <c r="O199" s="77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8" t="s">
        <v>180</v>
      </c>
      <c r="AT199" s="208" t="s">
        <v>176</v>
      </c>
      <c r="AU199" s="208" t="s">
        <v>89</v>
      </c>
      <c r="AY199" s="19" t="s">
        <v>145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9" t="s">
        <v>87</v>
      </c>
      <c r="BK199" s="209">
        <f>ROUND(I199*H199,2)</f>
        <v>0</v>
      </c>
      <c r="BL199" s="19" t="s">
        <v>153</v>
      </c>
      <c r="BM199" s="208" t="s">
        <v>1124</v>
      </c>
    </row>
    <row r="200" s="12" customFormat="1" ht="22.8" customHeight="1">
      <c r="A200" s="12"/>
      <c r="B200" s="183"/>
      <c r="C200" s="12"/>
      <c r="D200" s="184" t="s">
        <v>78</v>
      </c>
      <c r="E200" s="194" t="s">
        <v>153</v>
      </c>
      <c r="F200" s="194" t="s">
        <v>392</v>
      </c>
      <c r="G200" s="12"/>
      <c r="H200" s="12"/>
      <c r="I200" s="186"/>
      <c r="J200" s="195">
        <f>BK200</f>
        <v>0</v>
      </c>
      <c r="K200" s="12"/>
      <c r="L200" s="183"/>
      <c r="M200" s="188"/>
      <c r="N200" s="189"/>
      <c r="O200" s="189"/>
      <c r="P200" s="190">
        <f>SUM(P201:P210)</f>
        <v>0</v>
      </c>
      <c r="Q200" s="189"/>
      <c r="R200" s="190">
        <f>SUM(R201:R210)</f>
        <v>165.74524640000001</v>
      </c>
      <c r="S200" s="189"/>
      <c r="T200" s="191">
        <f>SUM(T201:T210)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84" t="s">
        <v>87</v>
      </c>
      <c r="AT200" s="192" t="s">
        <v>78</v>
      </c>
      <c r="AU200" s="192" t="s">
        <v>87</v>
      </c>
      <c r="AY200" s="184" t="s">
        <v>145</v>
      </c>
      <c r="BK200" s="193">
        <f>SUM(BK201:BK210)</f>
        <v>0</v>
      </c>
    </row>
    <row r="201" s="2" customFormat="1" ht="24.15" customHeight="1">
      <c r="A201" s="38"/>
      <c r="B201" s="196"/>
      <c r="C201" s="197" t="s">
        <v>450</v>
      </c>
      <c r="D201" s="197" t="s">
        <v>148</v>
      </c>
      <c r="E201" s="198" t="s">
        <v>595</v>
      </c>
      <c r="F201" s="199" t="s">
        <v>596</v>
      </c>
      <c r="G201" s="200" t="s">
        <v>349</v>
      </c>
      <c r="H201" s="201">
        <v>18.210000000000001</v>
      </c>
      <c r="I201" s="202"/>
      <c r="J201" s="203">
        <f>ROUND(I201*H201,2)</f>
        <v>0</v>
      </c>
      <c r="K201" s="199" t="s">
        <v>311</v>
      </c>
      <c r="L201" s="39"/>
      <c r="M201" s="204" t="s">
        <v>1</v>
      </c>
      <c r="N201" s="205" t="s">
        <v>44</v>
      </c>
      <c r="O201" s="77"/>
      <c r="P201" s="206">
        <f>O201*H201</f>
        <v>0</v>
      </c>
      <c r="Q201" s="206">
        <v>0.45584000000000002</v>
      </c>
      <c r="R201" s="206">
        <f>Q201*H201</f>
        <v>8.3008464000000011</v>
      </c>
      <c r="S201" s="206">
        <v>0</v>
      </c>
      <c r="T201" s="20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8" t="s">
        <v>153</v>
      </c>
      <c r="AT201" s="208" t="s">
        <v>148</v>
      </c>
      <c r="AU201" s="208" t="s">
        <v>89</v>
      </c>
      <c r="AY201" s="19" t="s">
        <v>145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9" t="s">
        <v>87</v>
      </c>
      <c r="BK201" s="209">
        <f>ROUND(I201*H201,2)</f>
        <v>0</v>
      </c>
      <c r="BL201" s="19" t="s">
        <v>153</v>
      </c>
      <c r="BM201" s="208" t="s">
        <v>1125</v>
      </c>
    </row>
    <row r="202" s="13" customFormat="1">
      <c r="A202" s="13"/>
      <c r="B202" s="214"/>
      <c r="C202" s="13"/>
      <c r="D202" s="210" t="s">
        <v>157</v>
      </c>
      <c r="E202" s="215" t="s">
        <v>1</v>
      </c>
      <c r="F202" s="216" t="s">
        <v>1126</v>
      </c>
      <c r="G202" s="13"/>
      <c r="H202" s="217">
        <v>18.210000000000001</v>
      </c>
      <c r="I202" s="218"/>
      <c r="J202" s="13"/>
      <c r="K202" s="13"/>
      <c r="L202" s="214"/>
      <c r="M202" s="219"/>
      <c r="N202" s="220"/>
      <c r="O202" s="220"/>
      <c r="P202" s="220"/>
      <c r="Q202" s="220"/>
      <c r="R202" s="220"/>
      <c r="S202" s="220"/>
      <c r="T202" s="22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5" t="s">
        <v>157</v>
      </c>
      <c r="AU202" s="215" t="s">
        <v>89</v>
      </c>
      <c r="AV202" s="13" t="s">
        <v>89</v>
      </c>
      <c r="AW202" s="13" t="s">
        <v>36</v>
      </c>
      <c r="AX202" s="13" t="s">
        <v>87</v>
      </c>
      <c r="AY202" s="215" t="s">
        <v>145</v>
      </c>
    </row>
    <row r="203" s="2" customFormat="1" ht="24.15" customHeight="1">
      <c r="A203" s="38"/>
      <c r="B203" s="196"/>
      <c r="C203" s="197" t="s">
        <v>455</v>
      </c>
      <c r="D203" s="197" t="s">
        <v>148</v>
      </c>
      <c r="E203" s="198" t="s">
        <v>397</v>
      </c>
      <c r="F203" s="199" t="s">
        <v>398</v>
      </c>
      <c r="G203" s="200" t="s">
        <v>161</v>
      </c>
      <c r="H203" s="201">
        <v>58.159999999999997</v>
      </c>
      <c r="I203" s="202"/>
      <c r="J203" s="203">
        <f>ROUND(I203*H203,2)</f>
        <v>0</v>
      </c>
      <c r="K203" s="199" t="s">
        <v>311</v>
      </c>
      <c r="L203" s="39"/>
      <c r="M203" s="204" t="s">
        <v>1</v>
      </c>
      <c r="N203" s="205" t="s">
        <v>44</v>
      </c>
      <c r="O203" s="77"/>
      <c r="P203" s="206">
        <f>O203*H203</f>
        <v>0</v>
      </c>
      <c r="Q203" s="206">
        <v>2.4500000000000002</v>
      </c>
      <c r="R203" s="206">
        <f>Q203*H203</f>
        <v>142.49199999999999</v>
      </c>
      <c r="S203" s="206">
        <v>0</v>
      </c>
      <c r="T203" s="20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8" t="s">
        <v>153</v>
      </c>
      <c r="AT203" s="208" t="s">
        <v>148</v>
      </c>
      <c r="AU203" s="208" t="s">
        <v>89</v>
      </c>
      <c r="AY203" s="19" t="s">
        <v>145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9" t="s">
        <v>87</v>
      </c>
      <c r="BK203" s="209">
        <f>ROUND(I203*H203,2)</f>
        <v>0</v>
      </c>
      <c r="BL203" s="19" t="s">
        <v>153</v>
      </c>
      <c r="BM203" s="208" t="s">
        <v>1127</v>
      </c>
    </row>
    <row r="204" s="13" customFormat="1">
      <c r="A204" s="13"/>
      <c r="B204" s="214"/>
      <c r="C204" s="13"/>
      <c r="D204" s="210" t="s">
        <v>157</v>
      </c>
      <c r="E204" s="215" t="s">
        <v>760</v>
      </c>
      <c r="F204" s="216" t="s">
        <v>1128</v>
      </c>
      <c r="G204" s="13"/>
      <c r="H204" s="217">
        <v>3.25</v>
      </c>
      <c r="I204" s="218"/>
      <c r="J204" s="13"/>
      <c r="K204" s="13"/>
      <c r="L204" s="214"/>
      <c r="M204" s="219"/>
      <c r="N204" s="220"/>
      <c r="O204" s="220"/>
      <c r="P204" s="220"/>
      <c r="Q204" s="220"/>
      <c r="R204" s="220"/>
      <c r="S204" s="220"/>
      <c r="T204" s="22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5" t="s">
        <v>157</v>
      </c>
      <c r="AU204" s="215" t="s">
        <v>89</v>
      </c>
      <c r="AV204" s="13" t="s">
        <v>89</v>
      </c>
      <c r="AW204" s="13" t="s">
        <v>36</v>
      </c>
      <c r="AX204" s="13" t="s">
        <v>79</v>
      </c>
      <c r="AY204" s="215" t="s">
        <v>145</v>
      </c>
    </row>
    <row r="205" s="13" customFormat="1">
      <c r="A205" s="13"/>
      <c r="B205" s="214"/>
      <c r="C205" s="13"/>
      <c r="D205" s="210" t="s">
        <v>157</v>
      </c>
      <c r="E205" s="215" t="s">
        <v>1060</v>
      </c>
      <c r="F205" s="216" t="s">
        <v>1129</v>
      </c>
      <c r="G205" s="13"/>
      <c r="H205" s="217">
        <v>88.549999999999997</v>
      </c>
      <c r="I205" s="218"/>
      <c r="J205" s="13"/>
      <c r="K205" s="13"/>
      <c r="L205" s="214"/>
      <c r="M205" s="219"/>
      <c r="N205" s="220"/>
      <c r="O205" s="220"/>
      <c r="P205" s="220"/>
      <c r="Q205" s="220"/>
      <c r="R205" s="220"/>
      <c r="S205" s="220"/>
      <c r="T205" s="22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15" t="s">
        <v>157</v>
      </c>
      <c r="AU205" s="215" t="s">
        <v>89</v>
      </c>
      <c r="AV205" s="13" t="s">
        <v>89</v>
      </c>
      <c r="AW205" s="13" t="s">
        <v>36</v>
      </c>
      <c r="AX205" s="13" t="s">
        <v>79</v>
      </c>
      <c r="AY205" s="215" t="s">
        <v>145</v>
      </c>
    </row>
    <row r="206" s="13" customFormat="1">
      <c r="A206" s="13"/>
      <c r="B206" s="214"/>
      <c r="C206" s="13"/>
      <c r="D206" s="210" t="s">
        <v>157</v>
      </c>
      <c r="E206" s="215" t="s">
        <v>1062</v>
      </c>
      <c r="F206" s="216" t="s">
        <v>1130</v>
      </c>
      <c r="G206" s="13"/>
      <c r="H206" s="217">
        <v>24.52</v>
      </c>
      <c r="I206" s="218"/>
      <c r="J206" s="13"/>
      <c r="K206" s="13"/>
      <c r="L206" s="214"/>
      <c r="M206" s="219"/>
      <c r="N206" s="220"/>
      <c r="O206" s="220"/>
      <c r="P206" s="220"/>
      <c r="Q206" s="220"/>
      <c r="R206" s="220"/>
      <c r="S206" s="220"/>
      <c r="T206" s="22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15" t="s">
        <v>157</v>
      </c>
      <c r="AU206" s="215" t="s">
        <v>89</v>
      </c>
      <c r="AV206" s="13" t="s">
        <v>89</v>
      </c>
      <c r="AW206" s="13" t="s">
        <v>36</v>
      </c>
      <c r="AX206" s="13" t="s">
        <v>79</v>
      </c>
      <c r="AY206" s="215" t="s">
        <v>145</v>
      </c>
    </row>
    <row r="207" s="13" customFormat="1">
      <c r="A207" s="13"/>
      <c r="B207" s="214"/>
      <c r="C207" s="13"/>
      <c r="D207" s="210" t="s">
        <v>157</v>
      </c>
      <c r="E207" s="215" t="s">
        <v>1131</v>
      </c>
      <c r="F207" s="216" t="s">
        <v>1132</v>
      </c>
      <c r="G207" s="13"/>
      <c r="H207" s="217">
        <v>116.31999999999999</v>
      </c>
      <c r="I207" s="218"/>
      <c r="J207" s="13"/>
      <c r="K207" s="13"/>
      <c r="L207" s="214"/>
      <c r="M207" s="219"/>
      <c r="N207" s="220"/>
      <c r="O207" s="220"/>
      <c r="P207" s="220"/>
      <c r="Q207" s="220"/>
      <c r="R207" s="220"/>
      <c r="S207" s="220"/>
      <c r="T207" s="22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5" t="s">
        <v>157</v>
      </c>
      <c r="AU207" s="215" t="s">
        <v>89</v>
      </c>
      <c r="AV207" s="13" t="s">
        <v>89</v>
      </c>
      <c r="AW207" s="13" t="s">
        <v>36</v>
      </c>
      <c r="AX207" s="13" t="s">
        <v>79</v>
      </c>
      <c r="AY207" s="215" t="s">
        <v>145</v>
      </c>
    </row>
    <row r="208" s="13" customFormat="1">
      <c r="A208" s="13"/>
      <c r="B208" s="214"/>
      <c r="C208" s="13"/>
      <c r="D208" s="210" t="s">
        <v>157</v>
      </c>
      <c r="E208" s="215" t="s">
        <v>1133</v>
      </c>
      <c r="F208" s="216" t="s">
        <v>1134</v>
      </c>
      <c r="G208" s="13"/>
      <c r="H208" s="217">
        <v>58.159999999999997</v>
      </c>
      <c r="I208" s="218"/>
      <c r="J208" s="13"/>
      <c r="K208" s="13"/>
      <c r="L208" s="214"/>
      <c r="M208" s="219"/>
      <c r="N208" s="220"/>
      <c r="O208" s="220"/>
      <c r="P208" s="220"/>
      <c r="Q208" s="220"/>
      <c r="R208" s="220"/>
      <c r="S208" s="220"/>
      <c r="T208" s="22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15" t="s">
        <v>157</v>
      </c>
      <c r="AU208" s="215" t="s">
        <v>89</v>
      </c>
      <c r="AV208" s="13" t="s">
        <v>89</v>
      </c>
      <c r="AW208" s="13" t="s">
        <v>36</v>
      </c>
      <c r="AX208" s="13" t="s">
        <v>87</v>
      </c>
      <c r="AY208" s="215" t="s">
        <v>145</v>
      </c>
    </row>
    <row r="209" s="2" customFormat="1" ht="24.15" customHeight="1">
      <c r="A209" s="38"/>
      <c r="B209" s="196"/>
      <c r="C209" s="197" t="s">
        <v>460</v>
      </c>
      <c r="D209" s="197" t="s">
        <v>148</v>
      </c>
      <c r="E209" s="198" t="s">
        <v>404</v>
      </c>
      <c r="F209" s="199" t="s">
        <v>405</v>
      </c>
      <c r="G209" s="200" t="s">
        <v>349</v>
      </c>
      <c r="H209" s="201">
        <v>14.5</v>
      </c>
      <c r="I209" s="202"/>
      <c r="J209" s="203">
        <f>ROUND(I209*H209,2)</f>
        <v>0</v>
      </c>
      <c r="K209" s="199" t="s">
        <v>311</v>
      </c>
      <c r="L209" s="39"/>
      <c r="M209" s="204" t="s">
        <v>1</v>
      </c>
      <c r="N209" s="205" t="s">
        <v>44</v>
      </c>
      <c r="O209" s="77"/>
      <c r="P209" s="206">
        <f>O209*H209</f>
        <v>0</v>
      </c>
      <c r="Q209" s="206">
        <v>1.0311999999999999</v>
      </c>
      <c r="R209" s="206">
        <f>Q209*H209</f>
        <v>14.952399999999999</v>
      </c>
      <c r="S209" s="206">
        <v>0</v>
      </c>
      <c r="T209" s="20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153</v>
      </c>
      <c r="AT209" s="208" t="s">
        <v>148</v>
      </c>
      <c r="AU209" s="208" t="s">
        <v>89</v>
      </c>
      <c r="AY209" s="19" t="s">
        <v>145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9" t="s">
        <v>87</v>
      </c>
      <c r="BK209" s="209">
        <f>ROUND(I209*H209,2)</f>
        <v>0</v>
      </c>
      <c r="BL209" s="19" t="s">
        <v>153</v>
      </c>
      <c r="BM209" s="208" t="s">
        <v>1135</v>
      </c>
    </row>
    <row r="210" s="13" customFormat="1">
      <c r="A210" s="13"/>
      <c r="B210" s="214"/>
      <c r="C210" s="13"/>
      <c r="D210" s="210" t="s">
        <v>157</v>
      </c>
      <c r="E210" s="215" t="s">
        <v>1</v>
      </c>
      <c r="F210" s="216" t="s">
        <v>1136</v>
      </c>
      <c r="G210" s="13"/>
      <c r="H210" s="217">
        <v>14.5</v>
      </c>
      <c r="I210" s="218"/>
      <c r="J210" s="13"/>
      <c r="K210" s="13"/>
      <c r="L210" s="214"/>
      <c r="M210" s="219"/>
      <c r="N210" s="220"/>
      <c r="O210" s="220"/>
      <c r="P210" s="220"/>
      <c r="Q210" s="220"/>
      <c r="R210" s="220"/>
      <c r="S210" s="220"/>
      <c r="T210" s="22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15" t="s">
        <v>157</v>
      </c>
      <c r="AU210" s="215" t="s">
        <v>89</v>
      </c>
      <c r="AV210" s="13" t="s">
        <v>89</v>
      </c>
      <c r="AW210" s="13" t="s">
        <v>36</v>
      </c>
      <c r="AX210" s="13" t="s">
        <v>87</v>
      </c>
      <c r="AY210" s="215" t="s">
        <v>145</v>
      </c>
    </row>
    <row r="211" s="12" customFormat="1" ht="22.8" customHeight="1">
      <c r="A211" s="12"/>
      <c r="B211" s="183"/>
      <c r="C211" s="12"/>
      <c r="D211" s="184" t="s">
        <v>78</v>
      </c>
      <c r="E211" s="194" t="s">
        <v>202</v>
      </c>
      <c r="F211" s="194" t="s">
        <v>410</v>
      </c>
      <c r="G211" s="12"/>
      <c r="H211" s="12"/>
      <c r="I211" s="186"/>
      <c r="J211" s="195">
        <f>BK211</f>
        <v>0</v>
      </c>
      <c r="K211" s="12"/>
      <c r="L211" s="183"/>
      <c r="M211" s="188"/>
      <c r="N211" s="189"/>
      <c r="O211" s="189"/>
      <c r="P211" s="190">
        <f>SUM(P212:P215)</f>
        <v>0</v>
      </c>
      <c r="Q211" s="189"/>
      <c r="R211" s="190">
        <f>SUM(R212:R215)</f>
        <v>1.7814800000000002</v>
      </c>
      <c r="S211" s="189"/>
      <c r="T211" s="191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84" t="s">
        <v>87</v>
      </c>
      <c r="AT211" s="192" t="s">
        <v>78</v>
      </c>
      <c r="AU211" s="192" t="s">
        <v>87</v>
      </c>
      <c r="AY211" s="184" t="s">
        <v>145</v>
      </c>
      <c r="BK211" s="193">
        <f>SUM(BK212:BK215)</f>
        <v>0</v>
      </c>
    </row>
    <row r="212" s="2" customFormat="1" ht="24.15" customHeight="1">
      <c r="A212" s="38"/>
      <c r="B212" s="196"/>
      <c r="C212" s="197" t="s">
        <v>465</v>
      </c>
      <c r="D212" s="197" t="s">
        <v>148</v>
      </c>
      <c r="E212" s="198" t="s">
        <v>615</v>
      </c>
      <c r="F212" s="199" t="s">
        <v>616</v>
      </c>
      <c r="G212" s="200" t="s">
        <v>511</v>
      </c>
      <c r="H212" s="201">
        <v>3</v>
      </c>
      <c r="I212" s="202"/>
      <c r="J212" s="203">
        <f>ROUND(I212*H212,2)</f>
        <v>0</v>
      </c>
      <c r="K212" s="199" t="s">
        <v>311</v>
      </c>
      <c r="L212" s="39"/>
      <c r="M212" s="204" t="s">
        <v>1</v>
      </c>
      <c r="N212" s="205" t="s">
        <v>44</v>
      </c>
      <c r="O212" s="77"/>
      <c r="P212" s="206">
        <f>O212*H212</f>
        <v>0</v>
      </c>
      <c r="Q212" s="206">
        <v>0.59113000000000004</v>
      </c>
      <c r="R212" s="206">
        <f>Q212*H212</f>
        <v>1.77339</v>
      </c>
      <c r="S212" s="206">
        <v>0</v>
      </c>
      <c r="T212" s="20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8" t="s">
        <v>153</v>
      </c>
      <c r="AT212" s="208" t="s">
        <v>148</v>
      </c>
      <c r="AU212" s="208" t="s">
        <v>89</v>
      </c>
      <c r="AY212" s="19" t="s">
        <v>145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9" t="s">
        <v>87</v>
      </c>
      <c r="BK212" s="209">
        <f>ROUND(I212*H212,2)</f>
        <v>0</v>
      </c>
      <c r="BL212" s="19" t="s">
        <v>153</v>
      </c>
      <c r="BM212" s="208" t="s">
        <v>1137</v>
      </c>
    </row>
    <row r="213" s="13" customFormat="1">
      <c r="A213" s="13"/>
      <c r="B213" s="214"/>
      <c r="C213" s="13"/>
      <c r="D213" s="210" t="s">
        <v>157</v>
      </c>
      <c r="E213" s="215" t="s">
        <v>1</v>
      </c>
      <c r="F213" s="216" t="s">
        <v>1138</v>
      </c>
      <c r="G213" s="13"/>
      <c r="H213" s="217">
        <v>3</v>
      </c>
      <c r="I213" s="218"/>
      <c r="J213" s="13"/>
      <c r="K213" s="13"/>
      <c r="L213" s="214"/>
      <c r="M213" s="219"/>
      <c r="N213" s="220"/>
      <c r="O213" s="220"/>
      <c r="P213" s="220"/>
      <c r="Q213" s="220"/>
      <c r="R213" s="220"/>
      <c r="S213" s="220"/>
      <c r="T213" s="22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15" t="s">
        <v>157</v>
      </c>
      <c r="AU213" s="215" t="s">
        <v>89</v>
      </c>
      <c r="AV213" s="13" t="s">
        <v>89</v>
      </c>
      <c r="AW213" s="13" t="s">
        <v>36</v>
      </c>
      <c r="AX213" s="13" t="s">
        <v>87</v>
      </c>
      <c r="AY213" s="215" t="s">
        <v>145</v>
      </c>
    </row>
    <row r="214" s="2" customFormat="1" ht="24.15" customHeight="1">
      <c r="A214" s="38"/>
      <c r="B214" s="196"/>
      <c r="C214" s="197" t="s">
        <v>471</v>
      </c>
      <c r="D214" s="197" t="s">
        <v>148</v>
      </c>
      <c r="E214" s="198" t="s">
        <v>411</v>
      </c>
      <c r="F214" s="199" t="s">
        <v>412</v>
      </c>
      <c r="G214" s="200" t="s">
        <v>190</v>
      </c>
      <c r="H214" s="201">
        <v>1</v>
      </c>
      <c r="I214" s="202"/>
      <c r="J214" s="203">
        <f>ROUND(I214*H214,2)</f>
        <v>0</v>
      </c>
      <c r="K214" s="199" t="s">
        <v>311</v>
      </c>
      <c r="L214" s="39"/>
      <c r="M214" s="204" t="s">
        <v>1</v>
      </c>
      <c r="N214" s="205" t="s">
        <v>44</v>
      </c>
      <c r="O214" s="77"/>
      <c r="P214" s="206">
        <f>O214*H214</f>
        <v>0</v>
      </c>
      <c r="Q214" s="206">
        <v>0.0064900000000000001</v>
      </c>
      <c r="R214" s="206">
        <f>Q214*H214</f>
        <v>0.0064900000000000001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153</v>
      </c>
      <c r="AT214" s="208" t="s">
        <v>148</v>
      </c>
      <c r="AU214" s="208" t="s">
        <v>89</v>
      </c>
      <c r="AY214" s="19" t="s">
        <v>145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9" t="s">
        <v>87</v>
      </c>
      <c r="BK214" s="209">
        <f>ROUND(I214*H214,2)</f>
        <v>0</v>
      </c>
      <c r="BL214" s="19" t="s">
        <v>153</v>
      </c>
      <c r="BM214" s="208" t="s">
        <v>1139</v>
      </c>
    </row>
    <row r="215" s="2" customFormat="1" ht="37.8" customHeight="1">
      <c r="A215" s="38"/>
      <c r="B215" s="196"/>
      <c r="C215" s="197" t="s">
        <v>478</v>
      </c>
      <c r="D215" s="197" t="s">
        <v>148</v>
      </c>
      <c r="E215" s="198" t="s">
        <v>1140</v>
      </c>
      <c r="F215" s="199" t="s">
        <v>1141</v>
      </c>
      <c r="G215" s="200" t="s">
        <v>190</v>
      </c>
      <c r="H215" s="201">
        <v>80</v>
      </c>
      <c r="I215" s="202"/>
      <c r="J215" s="203">
        <f>ROUND(I215*H215,2)</f>
        <v>0</v>
      </c>
      <c r="K215" s="199" t="s">
        <v>1</v>
      </c>
      <c r="L215" s="39"/>
      <c r="M215" s="204" t="s">
        <v>1</v>
      </c>
      <c r="N215" s="205" t="s">
        <v>44</v>
      </c>
      <c r="O215" s="77"/>
      <c r="P215" s="206">
        <f>O215*H215</f>
        <v>0</v>
      </c>
      <c r="Q215" s="206">
        <v>2.0000000000000002E-05</v>
      </c>
      <c r="R215" s="206">
        <f>Q215*H215</f>
        <v>0.0016000000000000001</v>
      </c>
      <c r="S215" s="206">
        <v>0</v>
      </c>
      <c r="T215" s="20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8" t="s">
        <v>153</v>
      </c>
      <c r="AT215" s="208" t="s">
        <v>148</v>
      </c>
      <c r="AU215" s="208" t="s">
        <v>89</v>
      </c>
      <c r="AY215" s="19" t="s">
        <v>145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9" t="s">
        <v>87</v>
      </c>
      <c r="BK215" s="209">
        <f>ROUND(I215*H215,2)</f>
        <v>0</v>
      </c>
      <c r="BL215" s="19" t="s">
        <v>153</v>
      </c>
      <c r="BM215" s="208" t="s">
        <v>1142</v>
      </c>
    </row>
    <row r="216" s="12" customFormat="1" ht="22.8" customHeight="1">
      <c r="A216" s="12"/>
      <c r="B216" s="183"/>
      <c r="C216" s="12"/>
      <c r="D216" s="184" t="s">
        <v>78</v>
      </c>
      <c r="E216" s="194" t="s">
        <v>418</v>
      </c>
      <c r="F216" s="194" t="s">
        <v>419</v>
      </c>
      <c r="G216" s="12"/>
      <c r="H216" s="12"/>
      <c r="I216" s="186"/>
      <c r="J216" s="195">
        <f>BK216</f>
        <v>0</v>
      </c>
      <c r="K216" s="12"/>
      <c r="L216" s="183"/>
      <c r="M216" s="188"/>
      <c r="N216" s="189"/>
      <c r="O216" s="189"/>
      <c r="P216" s="190">
        <f>SUM(P217:P230)</f>
        <v>0</v>
      </c>
      <c r="Q216" s="189"/>
      <c r="R216" s="190">
        <f>SUM(R217:R230)</f>
        <v>0</v>
      </c>
      <c r="S216" s="189"/>
      <c r="T216" s="191">
        <f>SUM(T217:T230)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84" t="s">
        <v>87</v>
      </c>
      <c r="AT216" s="192" t="s">
        <v>78</v>
      </c>
      <c r="AU216" s="192" t="s">
        <v>87</v>
      </c>
      <c r="AY216" s="184" t="s">
        <v>145</v>
      </c>
      <c r="BK216" s="193">
        <f>SUM(BK217:BK230)</f>
        <v>0</v>
      </c>
    </row>
    <row r="217" s="2" customFormat="1" ht="37.8" customHeight="1">
      <c r="A217" s="38"/>
      <c r="B217" s="196"/>
      <c r="C217" s="197" t="s">
        <v>484</v>
      </c>
      <c r="D217" s="197" t="s">
        <v>148</v>
      </c>
      <c r="E217" s="198" t="s">
        <v>824</v>
      </c>
      <c r="F217" s="199" t="s">
        <v>926</v>
      </c>
      <c r="G217" s="200" t="s">
        <v>179</v>
      </c>
      <c r="H217" s="201">
        <v>76.224999999999994</v>
      </c>
      <c r="I217" s="202"/>
      <c r="J217" s="203">
        <f>ROUND(I217*H217,2)</f>
        <v>0</v>
      </c>
      <c r="K217" s="199" t="s">
        <v>311</v>
      </c>
      <c r="L217" s="39"/>
      <c r="M217" s="204" t="s">
        <v>1</v>
      </c>
      <c r="N217" s="205" t="s">
        <v>44</v>
      </c>
      <c r="O217" s="77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153</v>
      </c>
      <c r="AT217" s="208" t="s">
        <v>148</v>
      </c>
      <c r="AU217" s="208" t="s">
        <v>89</v>
      </c>
      <c r="AY217" s="19" t="s">
        <v>145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9" t="s">
        <v>87</v>
      </c>
      <c r="BK217" s="209">
        <f>ROUND(I217*H217,2)</f>
        <v>0</v>
      </c>
      <c r="BL217" s="19" t="s">
        <v>153</v>
      </c>
      <c r="BM217" s="208" t="s">
        <v>1143</v>
      </c>
    </row>
    <row r="218" s="13" customFormat="1">
      <c r="A218" s="13"/>
      <c r="B218" s="214"/>
      <c r="C218" s="13"/>
      <c r="D218" s="210" t="s">
        <v>157</v>
      </c>
      <c r="E218" s="215" t="s">
        <v>1</v>
      </c>
      <c r="F218" s="216" t="s">
        <v>1144</v>
      </c>
      <c r="G218" s="13"/>
      <c r="H218" s="217">
        <v>76.224999999999994</v>
      </c>
      <c r="I218" s="218"/>
      <c r="J218" s="13"/>
      <c r="K218" s="13"/>
      <c r="L218" s="214"/>
      <c r="M218" s="219"/>
      <c r="N218" s="220"/>
      <c r="O218" s="220"/>
      <c r="P218" s="220"/>
      <c r="Q218" s="220"/>
      <c r="R218" s="220"/>
      <c r="S218" s="220"/>
      <c r="T218" s="22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15" t="s">
        <v>157</v>
      </c>
      <c r="AU218" s="215" t="s">
        <v>89</v>
      </c>
      <c r="AV218" s="13" t="s">
        <v>89</v>
      </c>
      <c r="AW218" s="13" t="s">
        <v>36</v>
      </c>
      <c r="AX218" s="13" t="s">
        <v>87</v>
      </c>
      <c r="AY218" s="215" t="s">
        <v>145</v>
      </c>
    </row>
    <row r="219" s="2" customFormat="1" ht="24.15" customHeight="1">
      <c r="A219" s="38"/>
      <c r="B219" s="196"/>
      <c r="C219" s="197" t="s">
        <v>488</v>
      </c>
      <c r="D219" s="197" t="s">
        <v>148</v>
      </c>
      <c r="E219" s="198" t="s">
        <v>421</v>
      </c>
      <c r="F219" s="199" t="s">
        <v>422</v>
      </c>
      <c r="G219" s="200" t="s">
        <v>179</v>
      </c>
      <c r="H219" s="201">
        <v>108.226</v>
      </c>
      <c r="I219" s="202"/>
      <c r="J219" s="203">
        <f>ROUND(I219*H219,2)</f>
        <v>0</v>
      </c>
      <c r="K219" s="199" t="s">
        <v>311</v>
      </c>
      <c r="L219" s="39"/>
      <c r="M219" s="204" t="s">
        <v>1</v>
      </c>
      <c r="N219" s="205" t="s">
        <v>44</v>
      </c>
      <c r="O219" s="77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8" t="s">
        <v>153</v>
      </c>
      <c r="AT219" s="208" t="s">
        <v>148</v>
      </c>
      <c r="AU219" s="208" t="s">
        <v>89</v>
      </c>
      <c r="AY219" s="19" t="s">
        <v>145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9" t="s">
        <v>87</v>
      </c>
      <c r="BK219" s="209">
        <f>ROUND(I219*H219,2)</f>
        <v>0</v>
      </c>
      <c r="BL219" s="19" t="s">
        <v>153</v>
      </c>
      <c r="BM219" s="208" t="s">
        <v>1145</v>
      </c>
    </row>
    <row r="220" s="13" customFormat="1">
      <c r="A220" s="13"/>
      <c r="B220" s="214"/>
      <c r="C220" s="13"/>
      <c r="D220" s="210" t="s">
        <v>157</v>
      </c>
      <c r="E220" s="215" t="s">
        <v>1</v>
      </c>
      <c r="F220" s="216" t="s">
        <v>1146</v>
      </c>
      <c r="G220" s="13"/>
      <c r="H220" s="217">
        <v>3.7000000000000002</v>
      </c>
      <c r="I220" s="218"/>
      <c r="J220" s="13"/>
      <c r="K220" s="13"/>
      <c r="L220" s="214"/>
      <c r="M220" s="219"/>
      <c r="N220" s="220"/>
      <c r="O220" s="220"/>
      <c r="P220" s="220"/>
      <c r="Q220" s="220"/>
      <c r="R220" s="220"/>
      <c r="S220" s="220"/>
      <c r="T220" s="22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5" t="s">
        <v>157</v>
      </c>
      <c r="AU220" s="215" t="s">
        <v>89</v>
      </c>
      <c r="AV220" s="13" t="s">
        <v>89</v>
      </c>
      <c r="AW220" s="13" t="s">
        <v>36</v>
      </c>
      <c r="AX220" s="13" t="s">
        <v>79</v>
      </c>
      <c r="AY220" s="215" t="s">
        <v>145</v>
      </c>
    </row>
    <row r="221" s="13" customFormat="1">
      <c r="A221" s="13"/>
      <c r="B221" s="214"/>
      <c r="C221" s="13"/>
      <c r="D221" s="210" t="s">
        <v>157</v>
      </c>
      <c r="E221" s="215" t="s">
        <v>1</v>
      </c>
      <c r="F221" s="216" t="s">
        <v>1147</v>
      </c>
      <c r="G221" s="13"/>
      <c r="H221" s="217">
        <v>104.526</v>
      </c>
      <c r="I221" s="218"/>
      <c r="J221" s="13"/>
      <c r="K221" s="13"/>
      <c r="L221" s="214"/>
      <c r="M221" s="219"/>
      <c r="N221" s="220"/>
      <c r="O221" s="220"/>
      <c r="P221" s="220"/>
      <c r="Q221" s="220"/>
      <c r="R221" s="220"/>
      <c r="S221" s="220"/>
      <c r="T221" s="22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15" t="s">
        <v>157</v>
      </c>
      <c r="AU221" s="215" t="s">
        <v>89</v>
      </c>
      <c r="AV221" s="13" t="s">
        <v>89</v>
      </c>
      <c r="AW221" s="13" t="s">
        <v>36</v>
      </c>
      <c r="AX221" s="13" t="s">
        <v>79</v>
      </c>
      <c r="AY221" s="215" t="s">
        <v>145</v>
      </c>
    </row>
    <row r="222" s="15" customFormat="1">
      <c r="A222" s="15"/>
      <c r="B222" s="229"/>
      <c r="C222" s="15"/>
      <c r="D222" s="210" t="s">
        <v>157</v>
      </c>
      <c r="E222" s="230" t="s">
        <v>1</v>
      </c>
      <c r="F222" s="231" t="s">
        <v>171</v>
      </c>
      <c r="G222" s="15"/>
      <c r="H222" s="232">
        <v>108.226</v>
      </c>
      <c r="I222" s="233"/>
      <c r="J222" s="15"/>
      <c r="K222" s="15"/>
      <c r="L222" s="229"/>
      <c r="M222" s="234"/>
      <c r="N222" s="235"/>
      <c r="O222" s="235"/>
      <c r="P222" s="235"/>
      <c r="Q222" s="235"/>
      <c r="R222" s="235"/>
      <c r="S222" s="235"/>
      <c r="T222" s="23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30" t="s">
        <v>157</v>
      </c>
      <c r="AU222" s="230" t="s">
        <v>89</v>
      </c>
      <c r="AV222" s="15" t="s">
        <v>153</v>
      </c>
      <c r="AW222" s="15" t="s">
        <v>36</v>
      </c>
      <c r="AX222" s="15" t="s">
        <v>87</v>
      </c>
      <c r="AY222" s="230" t="s">
        <v>145</v>
      </c>
    </row>
    <row r="223" s="2" customFormat="1" ht="24.15" customHeight="1">
      <c r="A223" s="38"/>
      <c r="B223" s="196"/>
      <c r="C223" s="197" t="s">
        <v>494</v>
      </c>
      <c r="D223" s="197" t="s">
        <v>148</v>
      </c>
      <c r="E223" s="198" t="s">
        <v>426</v>
      </c>
      <c r="F223" s="199" t="s">
        <v>427</v>
      </c>
      <c r="G223" s="200" t="s">
        <v>179</v>
      </c>
      <c r="H223" s="201">
        <v>79.924999999999997</v>
      </c>
      <c r="I223" s="202"/>
      <c r="J223" s="203">
        <f>ROUND(I223*H223,2)</f>
        <v>0</v>
      </c>
      <c r="K223" s="199" t="s">
        <v>311</v>
      </c>
      <c r="L223" s="39"/>
      <c r="M223" s="204" t="s">
        <v>1</v>
      </c>
      <c r="N223" s="205" t="s">
        <v>44</v>
      </c>
      <c r="O223" s="77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8" t="s">
        <v>153</v>
      </c>
      <c r="AT223" s="208" t="s">
        <v>148</v>
      </c>
      <c r="AU223" s="208" t="s">
        <v>89</v>
      </c>
      <c r="AY223" s="19" t="s">
        <v>145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9" t="s">
        <v>87</v>
      </c>
      <c r="BK223" s="209">
        <f>ROUND(I223*H223,2)</f>
        <v>0</v>
      </c>
      <c r="BL223" s="19" t="s">
        <v>153</v>
      </c>
      <c r="BM223" s="208" t="s">
        <v>1148</v>
      </c>
    </row>
    <row r="224" s="13" customFormat="1">
      <c r="A224" s="13"/>
      <c r="B224" s="214"/>
      <c r="C224" s="13"/>
      <c r="D224" s="210" t="s">
        <v>157</v>
      </c>
      <c r="E224" s="215" t="s">
        <v>1</v>
      </c>
      <c r="F224" s="216" t="s">
        <v>1149</v>
      </c>
      <c r="G224" s="13"/>
      <c r="H224" s="217">
        <v>76.224999999999994</v>
      </c>
      <c r="I224" s="218"/>
      <c r="J224" s="13"/>
      <c r="K224" s="13"/>
      <c r="L224" s="214"/>
      <c r="M224" s="219"/>
      <c r="N224" s="220"/>
      <c r="O224" s="220"/>
      <c r="P224" s="220"/>
      <c r="Q224" s="220"/>
      <c r="R224" s="220"/>
      <c r="S224" s="220"/>
      <c r="T224" s="22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15" t="s">
        <v>157</v>
      </c>
      <c r="AU224" s="215" t="s">
        <v>89</v>
      </c>
      <c r="AV224" s="13" t="s">
        <v>89</v>
      </c>
      <c r="AW224" s="13" t="s">
        <v>36</v>
      </c>
      <c r="AX224" s="13" t="s">
        <v>79</v>
      </c>
      <c r="AY224" s="215" t="s">
        <v>145</v>
      </c>
    </row>
    <row r="225" s="13" customFormat="1">
      <c r="A225" s="13"/>
      <c r="B225" s="214"/>
      <c r="C225" s="13"/>
      <c r="D225" s="210" t="s">
        <v>157</v>
      </c>
      <c r="E225" s="215" t="s">
        <v>1</v>
      </c>
      <c r="F225" s="216" t="s">
        <v>1150</v>
      </c>
      <c r="G225" s="13"/>
      <c r="H225" s="217">
        <v>3.7000000000000002</v>
      </c>
      <c r="I225" s="218"/>
      <c r="J225" s="13"/>
      <c r="K225" s="13"/>
      <c r="L225" s="214"/>
      <c r="M225" s="219"/>
      <c r="N225" s="220"/>
      <c r="O225" s="220"/>
      <c r="P225" s="220"/>
      <c r="Q225" s="220"/>
      <c r="R225" s="220"/>
      <c r="S225" s="220"/>
      <c r="T225" s="22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15" t="s">
        <v>157</v>
      </c>
      <c r="AU225" s="215" t="s">
        <v>89</v>
      </c>
      <c r="AV225" s="13" t="s">
        <v>89</v>
      </c>
      <c r="AW225" s="13" t="s">
        <v>36</v>
      </c>
      <c r="AX225" s="13" t="s">
        <v>79</v>
      </c>
      <c r="AY225" s="215" t="s">
        <v>145</v>
      </c>
    </row>
    <row r="226" s="15" customFormat="1">
      <c r="A226" s="15"/>
      <c r="B226" s="229"/>
      <c r="C226" s="15"/>
      <c r="D226" s="210" t="s">
        <v>157</v>
      </c>
      <c r="E226" s="230" t="s">
        <v>1</v>
      </c>
      <c r="F226" s="231" t="s">
        <v>171</v>
      </c>
      <c r="G226" s="15"/>
      <c r="H226" s="232">
        <v>79.924999999999997</v>
      </c>
      <c r="I226" s="233"/>
      <c r="J226" s="15"/>
      <c r="K226" s="15"/>
      <c r="L226" s="229"/>
      <c r="M226" s="234"/>
      <c r="N226" s="235"/>
      <c r="O226" s="235"/>
      <c r="P226" s="235"/>
      <c r="Q226" s="235"/>
      <c r="R226" s="235"/>
      <c r="S226" s="235"/>
      <c r="T226" s="23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30" t="s">
        <v>157</v>
      </c>
      <c r="AU226" s="230" t="s">
        <v>89</v>
      </c>
      <c r="AV226" s="15" t="s">
        <v>153</v>
      </c>
      <c r="AW226" s="15" t="s">
        <v>36</v>
      </c>
      <c r="AX226" s="15" t="s">
        <v>87</v>
      </c>
      <c r="AY226" s="230" t="s">
        <v>145</v>
      </c>
    </row>
    <row r="227" s="2" customFormat="1" ht="14.4" customHeight="1">
      <c r="A227" s="38"/>
      <c r="B227" s="196"/>
      <c r="C227" s="197" t="s">
        <v>618</v>
      </c>
      <c r="D227" s="197" t="s">
        <v>148</v>
      </c>
      <c r="E227" s="198" t="s">
        <v>430</v>
      </c>
      <c r="F227" s="199" t="s">
        <v>431</v>
      </c>
      <c r="G227" s="200" t="s">
        <v>179</v>
      </c>
      <c r="H227" s="201">
        <v>1518.5750000000001</v>
      </c>
      <c r="I227" s="202"/>
      <c r="J227" s="203">
        <f>ROUND(I227*H227,2)</f>
        <v>0</v>
      </c>
      <c r="K227" s="199" t="s">
        <v>311</v>
      </c>
      <c r="L227" s="39"/>
      <c r="M227" s="204" t="s">
        <v>1</v>
      </c>
      <c r="N227" s="205" t="s">
        <v>44</v>
      </c>
      <c r="O227" s="77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153</v>
      </c>
      <c r="AT227" s="208" t="s">
        <v>148</v>
      </c>
      <c r="AU227" s="208" t="s">
        <v>89</v>
      </c>
      <c r="AY227" s="19" t="s">
        <v>145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9" t="s">
        <v>87</v>
      </c>
      <c r="BK227" s="209">
        <f>ROUND(I227*H227,2)</f>
        <v>0</v>
      </c>
      <c r="BL227" s="19" t="s">
        <v>153</v>
      </c>
      <c r="BM227" s="208" t="s">
        <v>1151</v>
      </c>
    </row>
    <row r="228" s="13" customFormat="1">
      <c r="A228" s="13"/>
      <c r="B228" s="214"/>
      <c r="C228" s="13"/>
      <c r="D228" s="210" t="s">
        <v>157</v>
      </c>
      <c r="E228" s="215" t="s">
        <v>1</v>
      </c>
      <c r="F228" s="216" t="s">
        <v>1152</v>
      </c>
      <c r="G228" s="13"/>
      <c r="H228" s="217">
        <v>1518.5750000000001</v>
      </c>
      <c r="I228" s="218"/>
      <c r="J228" s="13"/>
      <c r="K228" s="13"/>
      <c r="L228" s="214"/>
      <c r="M228" s="219"/>
      <c r="N228" s="220"/>
      <c r="O228" s="220"/>
      <c r="P228" s="220"/>
      <c r="Q228" s="220"/>
      <c r="R228" s="220"/>
      <c r="S228" s="220"/>
      <c r="T228" s="22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15" t="s">
        <v>157</v>
      </c>
      <c r="AU228" s="215" t="s">
        <v>89</v>
      </c>
      <c r="AV228" s="13" t="s">
        <v>89</v>
      </c>
      <c r="AW228" s="13" t="s">
        <v>36</v>
      </c>
      <c r="AX228" s="13" t="s">
        <v>87</v>
      </c>
      <c r="AY228" s="215" t="s">
        <v>145</v>
      </c>
    </row>
    <row r="229" s="2" customFormat="1" ht="24.15" customHeight="1">
      <c r="A229" s="38"/>
      <c r="B229" s="196"/>
      <c r="C229" s="197" t="s">
        <v>620</v>
      </c>
      <c r="D229" s="197" t="s">
        <v>148</v>
      </c>
      <c r="E229" s="198" t="s">
        <v>436</v>
      </c>
      <c r="F229" s="199" t="s">
        <v>437</v>
      </c>
      <c r="G229" s="200" t="s">
        <v>179</v>
      </c>
      <c r="H229" s="201">
        <v>79.924999999999997</v>
      </c>
      <c r="I229" s="202"/>
      <c r="J229" s="203">
        <f>ROUND(I229*H229,2)</f>
        <v>0</v>
      </c>
      <c r="K229" s="199" t="s">
        <v>311</v>
      </c>
      <c r="L229" s="39"/>
      <c r="M229" s="204" t="s">
        <v>1</v>
      </c>
      <c r="N229" s="205" t="s">
        <v>44</v>
      </c>
      <c r="O229" s="77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8" t="s">
        <v>153</v>
      </c>
      <c r="AT229" s="208" t="s">
        <v>148</v>
      </c>
      <c r="AU229" s="208" t="s">
        <v>89</v>
      </c>
      <c r="AY229" s="19" t="s">
        <v>145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9" t="s">
        <v>87</v>
      </c>
      <c r="BK229" s="209">
        <f>ROUND(I229*H229,2)</f>
        <v>0</v>
      </c>
      <c r="BL229" s="19" t="s">
        <v>153</v>
      </c>
      <c r="BM229" s="208" t="s">
        <v>1153</v>
      </c>
    </row>
    <row r="230" s="13" customFormat="1">
      <c r="A230" s="13"/>
      <c r="B230" s="214"/>
      <c r="C230" s="13"/>
      <c r="D230" s="210" t="s">
        <v>157</v>
      </c>
      <c r="E230" s="215" t="s">
        <v>1</v>
      </c>
      <c r="F230" s="216" t="s">
        <v>1154</v>
      </c>
      <c r="G230" s="13"/>
      <c r="H230" s="217">
        <v>79.924999999999997</v>
      </c>
      <c r="I230" s="218"/>
      <c r="J230" s="13"/>
      <c r="K230" s="13"/>
      <c r="L230" s="214"/>
      <c r="M230" s="219"/>
      <c r="N230" s="220"/>
      <c r="O230" s="220"/>
      <c r="P230" s="220"/>
      <c r="Q230" s="220"/>
      <c r="R230" s="220"/>
      <c r="S230" s="220"/>
      <c r="T230" s="22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5" t="s">
        <v>157</v>
      </c>
      <c r="AU230" s="215" t="s">
        <v>89</v>
      </c>
      <c r="AV230" s="13" t="s">
        <v>89</v>
      </c>
      <c r="AW230" s="13" t="s">
        <v>36</v>
      </c>
      <c r="AX230" s="13" t="s">
        <v>87</v>
      </c>
      <c r="AY230" s="215" t="s">
        <v>145</v>
      </c>
    </row>
    <row r="231" s="12" customFormat="1" ht="22.8" customHeight="1">
      <c r="A231" s="12"/>
      <c r="B231" s="183"/>
      <c r="C231" s="12"/>
      <c r="D231" s="184" t="s">
        <v>78</v>
      </c>
      <c r="E231" s="194" t="s">
        <v>439</v>
      </c>
      <c r="F231" s="194" t="s">
        <v>440</v>
      </c>
      <c r="G231" s="12"/>
      <c r="H231" s="12"/>
      <c r="I231" s="186"/>
      <c r="J231" s="195">
        <f>BK231</f>
        <v>0</v>
      </c>
      <c r="K231" s="12"/>
      <c r="L231" s="183"/>
      <c r="M231" s="188"/>
      <c r="N231" s="189"/>
      <c r="O231" s="189"/>
      <c r="P231" s="190">
        <f>SUM(P232:P234)</f>
        <v>0</v>
      </c>
      <c r="Q231" s="189"/>
      <c r="R231" s="190">
        <f>SUM(R232:R234)</f>
        <v>0</v>
      </c>
      <c r="S231" s="189"/>
      <c r="T231" s="191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84" t="s">
        <v>87</v>
      </c>
      <c r="AT231" s="192" t="s">
        <v>78</v>
      </c>
      <c r="AU231" s="192" t="s">
        <v>87</v>
      </c>
      <c r="AY231" s="184" t="s">
        <v>145</v>
      </c>
      <c r="BK231" s="193">
        <f>SUM(BK232:BK234)</f>
        <v>0</v>
      </c>
    </row>
    <row r="232" s="2" customFormat="1" ht="24.15" customHeight="1">
      <c r="A232" s="38"/>
      <c r="B232" s="196"/>
      <c r="C232" s="197" t="s">
        <v>623</v>
      </c>
      <c r="D232" s="197" t="s">
        <v>148</v>
      </c>
      <c r="E232" s="198" t="s">
        <v>442</v>
      </c>
      <c r="F232" s="199" t="s">
        <v>443</v>
      </c>
      <c r="G232" s="200" t="s">
        <v>179</v>
      </c>
      <c r="H232" s="201">
        <v>220.23500000000001</v>
      </c>
      <c r="I232" s="202"/>
      <c r="J232" s="203">
        <f>ROUND(I232*H232,2)</f>
        <v>0</v>
      </c>
      <c r="K232" s="199" t="s">
        <v>311</v>
      </c>
      <c r="L232" s="39"/>
      <c r="M232" s="204" t="s">
        <v>1</v>
      </c>
      <c r="N232" s="205" t="s">
        <v>44</v>
      </c>
      <c r="O232" s="77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8" t="s">
        <v>153</v>
      </c>
      <c r="AT232" s="208" t="s">
        <v>148</v>
      </c>
      <c r="AU232" s="208" t="s">
        <v>89</v>
      </c>
      <c r="AY232" s="19" t="s">
        <v>145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9" t="s">
        <v>87</v>
      </c>
      <c r="BK232" s="209">
        <f>ROUND(I232*H232,2)</f>
        <v>0</v>
      </c>
      <c r="BL232" s="19" t="s">
        <v>153</v>
      </c>
      <c r="BM232" s="208" t="s">
        <v>1155</v>
      </c>
    </row>
    <row r="233" s="2" customFormat="1" ht="24.15" customHeight="1">
      <c r="A233" s="38"/>
      <c r="B233" s="196"/>
      <c r="C233" s="197" t="s">
        <v>628</v>
      </c>
      <c r="D233" s="197" t="s">
        <v>148</v>
      </c>
      <c r="E233" s="198" t="s">
        <v>461</v>
      </c>
      <c r="F233" s="199" t="s">
        <v>462</v>
      </c>
      <c r="G233" s="200" t="s">
        <v>179</v>
      </c>
      <c r="H233" s="201">
        <v>0.079000000000000001</v>
      </c>
      <c r="I233" s="202"/>
      <c r="J233" s="203">
        <f>ROUND(I233*H233,2)</f>
        <v>0</v>
      </c>
      <c r="K233" s="199" t="s">
        <v>311</v>
      </c>
      <c r="L233" s="39"/>
      <c r="M233" s="204" t="s">
        <v>1</v>
      </c>
      <c r="N233" s="205" t="s">
        <v>44</v>
      </c>
      <c r="O233" s="77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153</v>
      </c>
      <c r="AT233" s="208" t="s">
        <v>148</v>
      </c>
      <c r="AU233" s="208" t="s">
        <v>89</v>
      </c>
      <c r="AY233" s="19" t="s">
        <v>145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9" t="s">
        <v>87</v>
      </c>
      <c r="BK233" s="209">
        <f>ROUND(I233*H233,2)</f>
        <v>0</v>
      </c>
      <c r="BL233" s="19" t="s">
        <v>153</v>
      </c>
      <c r="BM233" s="208" t="s">
        <v>1156</v>
      </c>
    </row>
    <row r="234" s="13" customFormat="1">
      <c r="A234" s="13"/>
      <c r="B234" s="214"/>
      <c r="C234" s="13"/>
      <c r="D234" s="210" t="s">
        <v>157</v>
      </c>
      <c r="E234" s="215" t="s">
        <v>1</v>
      </c>
      <c r="F234" s="216" t="s">
        <v>1157</v>
      </c>
      <c r="G234" s="13"/>
      <c r="H234" s="217">
        <v>0.079000000000000001</v>
      </c>
      <c r="I234" s="218"/>
      <c r="J234" s="13"/>
      <c r="K234" s="13"/>
      <c r="L234" s="214"/>
      <c r="M234" s="219"/>
      <c r="N234" s="220"/>
      <c r="O234" s="220"/>
      <c r="P234" s="220"/>
      <c r="Q234" s="220"/>
      <c r="R234" s="220"/>
      <c r="S234" s="220"/>
      <c r="T234" s="22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15" t="s">
        <v>157</v>
      </c>
      <c r="AU234" s="215" t="s">
        <v>89</v>
      </c>
      <c r="AV234" s="13" t="s">
        <v>89</v>
      </c>
      <c r="AW234" s="13" t="s">
        <v>36</v>
      </c>
      <c r="AX234" s="13" t="s">
        <v>87</v>
      </c>
      <c r="AY234" s="215" t="s">
        <v>145</v>
      </c>
    </row>
    <row r="235" s="12" customFormat="1" ht="25.92" customHeight="1">
      <c r="A235" s="12"/>
      <c r="B235" s="183"/>
      <c r="C235" s="12"/>
      <c r="D235" s="184" t="s">
        <v>78</v>
      </c>
      <c r="E235" s="185" t="s">
        <v>446</v>
      </c>
      <c r="F235" s="185" t="s">
        <v>447</v>
      </c>
      <c r="G235" s="12"/>
      <c r="H235" s="12"/>
      <c r="I235" s="186"/>
      <c r="J235" s="187">
        <f>BK235</f>
        <v>0</v>
      </c>
      <c r="K235" s="12"/>
      <c r="L235" s="183"/>
      <c r="M235" s="188"/>
      <c r="N235" s="189"/>
      <c r="O235" s="189"/>
      <c r="P235" s="190">
        <f>P236+SUM(P237:P243)</f>
        <v>0</v>
      </c>
      <c r="Q235" s="189"/>
      <c r="R235" s="190">
        <f>R236+SUM(R237:R243)</f>
        <v>3.7889378999999996</v>
      </c>
      <c r="S235" s="189"/>
      <c r="T235" s="191">
        <f>T236+SUM(T237:T243)</f>
        <v>73.175999999999988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84" t="s">
        <v>89</v>
      </c>
      <c r="AT235" s="192" t="s">
        <v>78</v>
      </c>
      <c r="AU235" s="192" t="s">
        <v>79</v>
      </c>
      <c r="AY235" s="184" t="s">
        <v>145</v>
      </c>
      <c r="BK235" s="193">
        <f>BK236+SUM(BK237:BK243)</f>
        <v>0</v>
      </c>
    </row>
    <row r="236" s="2" customFormat="1" ht="14.4" customHeight="1">
      <c r="A236" s="38"/>
      <c r="B236" s="196"/>
      <c r="C236" s="197" t="s">
        <v>632</v>
      </c>
      <c r="D236" s="197" t="s">
        <v>148</v>
      </c>
      <c r="E236" s="198" t="s">
        <v>814</v>
      </c>
      <c r="F236" s="199" t="s">
        <v>971</v>
      </c>
      <c r="G236" s="200" t="s">
        <v>161</v>
      </c>
      <c r="H236" s="201">
        <v>30.489999999999998</v>
      </c>
      <c r="I236" s="202"/>
      <c r="J236" s="203">
        <f>ROUND(I236*H236,2)</f>
        <v>0</v>
      </c>
      <c r="K236" s="199" t="s">
        <v>311</v>
      </c>
      <c r="L236" s="39"/>
      <c r="M236" s="204" t="s">
        <v>1</v>
      </c>
      <c r="N236" s="205" t="s">
        <v>44</v>
      </c>
      <c r="O236" s="77"/>
      <c r="P236" s="206">
        <f>O236*H236</f>
        <v>0</v>
      </c>
      <c r="Q236" s="206">
        <v>0.12171</v>
      </c>
      <c r="R236" s="206">
        <f>Q236*H236</f>
        <v>3.7109378999999998</v>
      </c>
      <c r="S236" s="206">
        <v>2.3999999999999999</v>
      </c>
      <c r="T236" s="207">
        <f>S236*H236</f>
        <v>73.175999999999988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8" t="s">
        <v>236</v>
      </c>
      <c r="AT236" s="208" t="s">
        <v>148</v>
      </c>
      <c r="AU236" s="208" t="s">
        <v>87</v>
      </c>
      <c r="AY236" s="19" t="s">
        <v>145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9" t="s">
        <v>87</v>
      </c>
      <c r="BK236" s="209">
        <f>ROUND(I236*H236,2)</f>
        <v>0</v>
      </c>
      <c r="BL236" s="19" t="s">
        <v>236</v>
      </c>
      <c r="BM236" s="208" t="s">
        <v>1158</v>
      </c>
    </row>
    <row r="237" s="13" customFormat="1">
      <c r="A237" s="13"/>
      <c r="B237" s="214"/>
      <c r="C237" s="13"/>
      <c r="D237" s="210" t="s">
        <v>157</v>
      </c>
      <c r="E237" s="215" t="s">
        <v>1</v>
      </c>
      <c r="F237" s="216" t="s">
        <v>1159</v>
      </c>
      <c r="G237" s="13"/>
      <c r="H237" s="217">
        <v>4.0700000000000003</v>
      </c>
      <c r="I237" s="218"/>
      <c r="J237" s="13"/>
      <c r="K237" s="13"/>
      <c r="L237" s="214"/>
      <c r="M237" s="219"/>
      <c r="N237" s="220"/>
      <c r="O237" s="220"/>
      <c r="P237" s="220"/>
      <c r="Q237" s="220"/>
      <c r="R237" s="220"/>
      <c r="S237" s="220"/>
      <c r="T237" s="22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15" t="s">
        <v>157</v>
      </c>
      <c r="AU237" s="215" t="s">
        <v>87</v>
      </c>
      <c r="AV237" s="13" t="s">
        <v>89</v>
      </c>
      <c r="AW237" s="13" t="s">
        <v>36</v>
      </c>
      <c r="AX237" s="13" t="s">
        <v>79</v>
      </c>
      <c r="AY237" s="215" t="s">
        <v>145</v>
      </c>
    </row>
    <row r="238" s="13" customFormat="1">
      <c r="A238" s="13"/>
      <c r="B238" s="214"/>
      <c r="C238" s="13"/>
      <c r="D238" s="210" t="s">
        <v>157</v>
      </c>
      <c r="E238" s="215" t="s">
        <v>1</v>
      </c>
      <c r="F238" s="216" t="s">
        <v>1160</v>
      </c>
      <c r="G238" s="13"/>
      <c r="H238" s="217">
        <v>21.16</v>
      </c>
      <c r="I238" s="218"/>
      <c r="J238" s="13"/>
      <c r="K238" s="13"/>
      <c r="L238" s="214"/>
      <c r="M238" s="219"/>
      <c r="N238" s="220"/>
      <c r="O238" s="220"/>
      <c r="P238" s="220"/>
      <c r="Q238" s="220"/>
      <c r="R238" s="220"/>
      <c r="S238" s="220"/>
      <c r="T238" s="22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15" t="s">
        <v>157</v>
      </c>
      <c r="AU238" s="215" t="s">
        <v>87</v>
      </c>
      <c r="AV238" s="13" t="s">
        <v>89</v>
      </c>
      <c r="AW238" s="13" t="s">
        <v>36</v>
      </c>
      <c r="AX238" s="13" t="s">
        <v>79</v>
      </c>
      <c r="AY238" s="215" t="s">
        <v>145</v>
      </c>
    </row>
    <row r="239" s="13" customFormat="1">
      <c r="A239" s="13"/>
      <c r="B239" s="214"/>
      <c r="C239" s="13"/>
      <c r="D239" s="210" t="s">
        <v>157</v>
      </c>
      <c r="E239" s="215" t="s">
        <v>1</v>
      </c>
      <c r="F239" s="216" t="s">
        <v>1161</v>
      </c>
      <c r="G239" s="13"/>
      <c r="H239" s="217">
        <v>3.8999999999999999</v>
      </c>
      <c r="I239" s="218"/>
      <c r="J239" s="13"/>
      <c r="K239" s="13"/>
      <c r="L239" s="214"/>
      <c r="M239" s="219"/>
      <c r="N239" s="220"/>
      <c r="O239" s="220"/>
      <c r="P239" s="220"/>
      <c r="Q239" s="220"/>
      <c r="R239" s="220"/>
      <c r="S239" s="220"/>
      <c r="T239" s="22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15" t="s">
        <v>157</v>
      </c>
      <c r="AU239" s="215" t="s">
        <v>87</v>
      </c>
      <c r="AV239" s="13" t="s">
        <v>89</v>
      </c>
      <c r="AW239" s="13" t="s">
        <v>36</v>
      </c>
      <c r="AX239" s="13" t="s">
        <v>79</v>
      </c>
      <c r="AY239" s="215" t="s">
        <v>145</v>
      </c>
    </row>
    <row r="240" s="13" customFormat="1">
      <c r="A240" s="13"/>
      <c r="B240" s="214"/>
      <c r="C240" s="13"/>
      <c r="D240" s="210" t="s">
        <v>157</v>
      </c>
      <c r="E240" s="215" t="s">
        <v>1</v>
      </c>
      <c r="F240" s="216" t="s">
        <v>1162</v>
      </c>
      <c r="G240" s="13"/>
      <c r="H240" s="217">
        <v>1.3600000000000001</v>
      </c>
      <c r="I240" s="218"/>
      <c r="J240" s="13"/>
      <c r="K240" s="13"/>
      <c r="L240" s="214"/>
      <c r="M240" s="219"/>
      <c r="N240" s="220"/>
      <c r="O240" s="220"/>
      <c r="P240" s="220"/>
      <c r="Q240" s="220"/>
      <c r="R240" s="220"/>
      <c r="S240" s="220"/>
      <c r="T240" s="22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5" t="s">
        <v>157</v>
      </c>
      <c r="AU240" s="215" t="s">
        <v>87</v>
      </c>
      <c r="AV240" s="13" t="s">
        <v>89</v>
      </c>
      <c r="AW240" s="13" t="s">
        <v>36</v>
      </c>
      <c r="AX240" s="13" t="s">
        <v>79</v>
      </c>
      <c r="AY240" s="215" t="s">
        <v>145</v>
      </c>
    </row>
    <row r="241" s="15" customFormat="1">
      <c r="A241" s="15"/>
      <c r="B241" s="229"/>
      <c r="C241" s="15"/>
      <c r="D241" s="210" t="s">
        <v>157</v>
      </c>
      <c r="E241" s="230" t="s">
        <v>1</v>
      </c>
      <c r="F241" s="231" t="s">
        <v>171</v>
      </c>
      <c r="G241" s="15"/>
      <c r="H241" s="232">
        <v>30.489999999999998</v>
      </c>
      <c r="I241" s="233"/>
      <c r="J241" s="15"/>
      <c r="K241" s="15"/>
      <c r="L241" s="229"/>
      <c r="M241" s="234"/>
      <c r="N241" s="235"/>
      <c r="O241" s="235"/>
      <c r="P241" s="235"/>
      <c r="Q241" s="235"/>
      <c r="R241" s="235"/>
      <c r="S241" s="235"/>
      <c r="T241" s="23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30" t="s">
        <v>157</v>
      </c>
      <c r="AU241" s="230" t="s">
        <v>87</v>
      </c>
      <c r="AV241" s="15" t="s">
        <v>153</v>
      </c>
      <c r="AW241" s="15" t="s">
        <v>36</v>
      </c>
      <c r="AX241" s="15" t="s">
        <v>87</v>
      </c>
      <c r="AY241" s="230" t="s">
        <v>145</v>
      </c>
    </row>
    <row r="242" s="2" customFormat="1" ht="14.4" customHeight="1">
      <c r="A242" s="38"/>
      <c r="B242" s="196"/>
      <c r="C242" s="197" t="s">
        <v>635</v>
      </c>
      <c r="D242" s="197" t="s">
        <v>148</v>
      </c>
      <c r="E242" s="198" t="s">
        <v>1163</v>
      </c>
      <c r="F242" s="199" t="s">
        <v>1164</v>
      </c>
      <c r="G242" s="200" t="s">
        <v>755</v>
      </c>
      <c r="H242" s="201">
        <v>1</v>
      </c>
      <c r="I242" s="202"/>
      <c r="J242" s="203">
        <f>ROUND(I242*H242,2)</f>
        <v>0</v>
      </c>
      <c r="K242" s="199" t="s">
        <v>1</v>
      </c>
      <c r="L242" s="39"/>
      <c r="M242" s="204" t="s">
        <v>1</v>
      </c>
      <c r="N242" s="205" t="s">
        <v>44</v>
      </c>
      <c r="O242" s="77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8" t="s">
        <v>236</v>
      </c>
      <c r="AT242" s="208" t="s">
        <v>148</v>
      </c>
      <c r="AU242" s="208" t="s">
        <v>87</v>
      </c>
      <c r="AY242" s="19" t="s">
        <v>145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9" t="s">
        <v>87</v>
      </c>
      <c r="BK242" s="209">
        <f>ROUND(I242*H242,2)</f>
        <v>0</v>
      </c>
      <c r="BL242" s="19" t="s">
        <v>236</v>
      </c>
      <c r="BM242" s="208" t="s">
        <v>1165</v>
      </c>
    </row>
    <row r="243" s="12" customFormat="1" ht="22.8" customHeight="1">
      <c r="A243" s="12"/>
      <c r="B243" s="183"/>
      <c r="C243" s="12"/>
      <c r="D243" s="184" t="s">
        <v>78</v>
      </c>
      <c r="E243" s="194" t="s">
        <v>448</v>
      </c>
      <c r="F243" s="194" t="s">
        <v>449</v>
      </c>
      <c r="G243" s="12"/>
      <c r="H243" s="12"/>
      <c r="I243" s="186"/>
      <c r="J243" s="195">
        <f>BK243</f>
        <v>0</v>
      </c>
      <c r="K243" s="12"/>
      <c r="L243" s="183"/>
      <c r="M243" s="188"/>
      <c r="N243" s="189"/>
      <c r="O243" s="189"/>
      <c r="P243" s="190">
        <f>SUM(P244:P252)</f>
        <v>0</v>
      </c>
      <c r="Q243" s="189"/>
      <c r="R243" s="190">
        <f>SUM(R244:R252)</f>
        <v>0.078</v>
      </c>
      <c r="S243" s="189"/>
      <c r="T243" s="191">
        <f>SUM(T244:T252)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84" t="s">
        <v>89</v>
      </c>
      <c r="AT243" s="192" t="s">
        <v>78</v>
      </c>
      <c r="AU243" s="192" t="s">
        <v>87</v>
      </c>
      <c r="AY243" s="184" t="s">
        <v>145</v>
      </c>
      <c r="BK243" s="193">
        <f>SUM(BK244:BK252)</f>
        <v>0</v>
      </c>
    </row>
    <row r="244" s="2" customFormat="1" ht="24.15" customHeight="1">
      <c r="A244" s="38"/>
      <c r="B244" s="196"/>
      <c r="C244" s="197" t="s">
        <v>638</v>
      </c>
      <c r="D244" s="197" t="s">
        <v>148</v>
      </c>
      <c r="E244" s="198" t="s">
        <v>451</v>
      </c>
      <c r="F244" s="199" t="s">
        <v>452</v>
      </c>
      <c r="G244" s="200" t="s">
        <v>349</v>
      </c>
      <c r="H244" s="201">
        <v>74.799999999999997</v>
      </c>
      <c r="I244" s="202"/>
      <c r="J244" s="203">
        <f>ROUND(I244*H244,2)</f>
        <v>0</v>
      </c>
      <c r="K244" s="199" t="s">
        <v>311</v>
      </c>
      <c r="L244" s="39"/>
      <c r="M244" s="204" t="s">
        <v>1</v>
      </c>
      <c r="N244" s="205" t="s">
        <v>44</v>
      </c>
      <c r="O244" s="77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8" t="s">
        <v>236</v>
      </c>
      <c r="AT244" s="208" t="s">
        <v>148</v>
      </c>
      <c r="AU244" s="208" t="s">
        <v>89</v>
      </c>
      <c r="AY244" s="19" t="s">
        <v>145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19" t="s">
        <v>87</v>
      </c>
      <c r="BK244" s="209">
        <f>ROUND(I244*H244,2)</f>
        <v>0</v>
      </c>
      <c r="BL244" s="19" t="s">
        <v>236</v>
      </c>
      <c r="BM244" s="208" t="s">
        <v>1166</v>
      </c>
    </row>
    <row r="245" s="13" customFormat="1">
      <c r="A245" s="13"/>
      <c r="B245" s="214"/>
      <c r="C245" s="13"/>
      <c r="D245" s="210" t="s">
        <v>157</v>
      </c>
      <c r="E245" s="215" t="s">
        <v>1</v>
      </c>
      <c r="F245" s="216" t="s">
        <v>1167</v>
      </c>
      <c r="G245" s="13"/>
      <c r="H245" s="217">
        <v>74.799999999999997</v>
      </c>
      <c r="I245" s="218"/>
      <c r="J245" s="13"/>
      <c r="K245" s="13"/>
      <c r="L245" s="214"/>
      <c r="M245" s="219"/>
      <c r="N245" s="220"/>
      <c r="O245" s="220"/>
      <c r="P245" s="220"/>
      <c r="Q245" s="220"/>
      <c r="R245" s="220"/>
      <c r="S245" s="220"/>
      <c r="T245" s="22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15" t="s">
        <v>157</v>
      </c>
      <c r="AU245" s="215" t="s">
        <v>89</v>
      </c>
      <c r="AV245" s="13" t="s">
        <v>89</v>
      </c>
      <c r="AW245" s="13" t="s">
        <v>36</v>
      </c>
      <c r="AX245" s="13" t="s">
        <v>87</v>
      </c>
      <c r="AY245" s="215" t="s">
        <v>145</v>
      </c>
    </row>
    <row r="246" s="2" customFormat="1" ht="14.4" customHeight="1">
      <c r="A246" s="38"/>
      <c r="B246" s="196"/>
      <c r="C246" s="237" t="s">
        <v>640</v>
      </c>
      <c r="D246" s="237" t="s">
        <v>176</v>
      </c>
      <c r="E246" s="238" t="s">
        <v>472</v>
      </c>
      <c r="F246" s="239" t="s">
        <v>473</v>
      </c>
      <c r="G246" s="240" t="s">
        <v>179</v>
      </c>
      <c r="H246" s="241">
        <v>0.025999999999999999</v>
      </c>
      <c r="I246" s="242"/>
      <c r="J246" s="243">
        <f>ROUND(I246*H246,2)</f>
        <v>0</v>
      </c>
      <c r="K246" s="239" t="s">
        <v>311</v>
      </c>
      <c r="L246" s="244"/>
      <c r="M246" s="245" t="s">
        <v>1</v>
      </c>
      <c r="N246" s="246" t="s">
        <v>44</v>
      </c>
      <c r="O246" s="77"/>
      <c r="P246" s="206">
        <f>O246*H246</f>
        <v>0</v>
      </c>
      <c r="Q246" s="206">
        <v>1</v>
      </c>
      <c r="R246" s="206">
        <f>Q246*H246</f>
        <v>0.025999999999999999</v>
      </c>
      <c r="S246" s="206">
        <v>0</v>
      </c>
      <c r="T246" s="20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8" t="s">
        <v>455</v>
      </c>
      <c r="AT246" s="208" t="s">
        <v>176</v>
      </c>
      <c r="AU246" s="208" t="s">
        <v>89</v>
      </c>
      <c r="AY246" s="19" t="s">
        <v>145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9" t="s">
        <v>87</v>
      </c>
      <c r="BK246" s="209">
        <f>ROUND(I246*H246,2)</f>
        <v>0</v>
      </c>
      <c r="BL246" s="19" t="s">
        <v>236</v>
      </c>
      <c r="BM246" s="208" t="s">
        <v>1168</v>
      </c>
    </row>
    <row r="247" s="13" customFormat="1">
      <c r="A247" s="13"/>
      <c r="B247" s="214"/>
      <c r="C247" s="13"/>
      <c r="D247" s="210" t="s">
        <v>157</v>
      </c>
      <c r="E247" s="215" t="s">
        <v>1</v>
      </c>
      <c r="F247" s="216" t="s">
        <v>1167</v>
      </c>
      <c r="G247" s="13"/>
      <c r="H247" s="217">
        <v>74.799999999999997</v>
      </c>
      <c r="I247" s="218"/>
      <c r="J247" s="13"/>
      <c r="K247" s="13"/>
      <c r="L247" s="214"/>
      <c r="M247" s="219"/>
      <c r="N247" s="220"/>
      <c r="O247" s="220"/>
      <c r="P247" s="220"/>
      <c r="Q247" s="220"/>
      <c r="R247" s="220"/>
      <c r="S247" s="220"/>
      <c r="T247" s="22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15" t="s">
        <v>157</v>
      </c>
      <c r="AU247" s="215" t="s">
        <v>89</v>
      </c>
      <c r="AV247" s="13" t="s">
        <v>89</v>
      </c>
      <c r="AW247" s="13" t="s">
        <v>36</v>
      </c>
      <c r="AX247" s="13" t="s">
        <v>79</v>
      </c>
      <c r="AY247" s="215" t="s">
        <v>145</v>
      </c>
    </row>
    <row r="248" s="13" customFormat="1">
      <c r="A248" s="13"/>
      <c r="B248" s="214"/>
      <c r="C248" s="13"/>
      <c r="D248" s="210" t="s">
        <v>157</v>
      </c>
      <c r="E248" s="215" t="s">
        <v>1</v>
      </c>
      <c r="F248" s="216" t="s">
        <v>1169</v>
      </c>
      <c r="G248" s="13"/>
      <c r="H248" s="217">
        <v>0.026179999999999998</v>
      </c>
      <c r="I248" s="218"/>
      <c r="J248" s="13"/>
      <c r="K248" s="13"/>
      <c r="L248" s="214"/>
      <c r="M248" s="219"/>
      <c r="N248" s="220"/>
      <c r="O248" s="220"/>
      <c r="P248" s="220"/>
      <c r="Q248" s="220"/>
      <c r="R248" s="220"/>
      <c r="S248" s="220"/>
      <c r="T248" s="22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15" t="s">
        <v>157</v>
      </c>
      <c r="AU248" s="215" t="s">
        <v>89</v>
      </c>
      <c r="AV248" s="13" t="s">
        <v>89</v>
      </c>
      <c r="AW248" s="13" t="s">
        <v>36</v>
      </c>
      <c r="AX248" s="13" t="s">
        <v>87</v>
      </c>
      <c r="AY248" s="215" t="s">
        <v>145</v>
      </c>
    </row>
    <row r="249" s="2" customFormat="1" ht="24.15" customHeight="1">
      <c r="A249" s="38"/>
      <c r="B249" s="196"/>
      <c r="C249" s="197" t="s">
        <v>643</v>
      </c>
      <c r="D249" s="197" t="s">
        <v>148</v>
      </c>
      <c r="E249" s="198" t="s">
        <v>456</v>
      </c>
      <c r="F249" s="199" t="s">
        <v>457</v>
      </c>
      <c r="G249" s="200" t="s">
        <v>349</v>
      </c>
      <c r="H249" s="201">
        <v>149.59999999999999</v>
      </c>
      <c r="I249" s="202"/>
      <c r="J249" s="203">
        <f>ROUND(I249*H249,2)</f>
        <v>0</v>
      </c>
      <c r="K249" s="199" t="s">
        <v>311</v>
      </c>
      <c r="L249" s="39"/>
      <c r="M249" s="204" t="s">
        <v>1</v>
      </c>
      <c r="N249" s="205" t="s">
        <v>44</v>
      </c>
      <c r="O249" s="77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8" t="s">
        <v>153</v>
      </c>
      <c r="AT249" s="208" t="s">
        <v>148</v>
      </c>
      <c r="AU249" s="208" t="s">
        <v>89</v>
      </c>
      <c r="AY249" s="19" t="s">
        <v>145</v>
      </c>
      <c r="BE249" s="209">
        <f>IF(N249="základní",J249,0)</f>
        <v>0</v>
      </c>
      <c r="BF249" s="209">
        <f>IF(N249="snížená",J249,0)</f>
        <v>0</v>
      </c>
      <c r="BG249" s="209">
        <f>IF(N249="zákl. přenesená",J249,0)</f>
        <v>0</v>
      </c>
      <c r="BH249" s="209">
        <f>IF(N249="sníž. přenesená",J249,0)</f>
        <v>0</v>
      </c>
      <c r="BI249" s="209">
        <f>IF(N249="nulová",J249,0)</f>
        <v>0</v>
      </c>
      <c r="BJ249" s="19" t="s">
        <v>87</v>
      </c>
      <c r="BK249" s="209">
        <f>ROUND(I249*H249,2)</f>
        <v>0</v>
      </c>
      <c r="BL249" s="19" t="s">
        <v>153</v>
      </c>
      <c r="BM249" s="208" t="s">
        <v>1170</v>
      </c>
    </row>
    <row r="250" s="13" customFormat="1">
      <c r="A250" s="13"/>
      <c r="B250" s="214"/>
      <c r="C250" s="13"/>
      <c r="D250" s="210" t="s">
        <v>157</v>
      </c>
      <c r="E250" s="215" t="s">
        <v>1</v>
      </c>
      <c r="F250" s="216" t="s">
        <v>1171</v>
      </c>
      <c r="G250" s="13"/>
      <c r="H250" s="217">
        <v>149.59999999999999</v>
      </c>
      <c r="I250" s="218"/>
      <c r="J250" s="13"/>
      <c r="K250" s="13"/>
      <c r="L250" s="214"/>
      <c r="M250" s="219"/>
      <c r="N250" s="220"/>
      <c r="O250" s="220"/>
      <c r="P250" s="220"/>
      <c r="Q250" s="220"/>
      <c r="R250" s="220"/>
      <c r="S250" s="220"/>
      <c r="T250" s="22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15" t="s">
        <v>157</v>
      </c>
      <c r="AU250" s="215" t="s">
        <v>89</v>
      </c>
      <c r="AV250" s="13" t="s">
        <v>89</v>
      </c>
      <c r="AW250" s="13" t="s">
        <v>36</v>
      </c>
      <c r="AX250" s="13" t="s">
        <v>87</v>
      </c>
      <c r="AY250" s="215" t="s">
        <v>145</v>
      </c>
    </row>
    <row r="251" s="2" customFormat="1" ht="14.4" customHeight="1">
      <c r="A251" s="38"/>
      <c r="B251" s="196"/>
      <c r="C251" s="237" t="s">
        <v>648</v>
      </c>
      <c r="D251" s="237" t="s">
        <v>176</v>
      </c>
      <c r="E251" s="238" t="s">
        <v>466</v>
      </c>
      <c r="F251" s="239" t="s">
        <v>467</v>
      </c>
      <c r="G251" s="240" t="s">
        <v>179</v>
      </c>
      <c r="H251" s="241">
        <v>0.051999999999999998</v>
      </c>
      <c r="I251" s="242"/>
      <c r="J251" s="243">
        <f>ROUND(I251*H251,2)</f>
        <v>0</v>
      </c>
      <c r="K251" s="239" t="s">
        <v>1</v>
      </c>
      <c r="L251" s="244"/>
      <c r="M251" s="245" t="s">
        <v>1</v>
      </c>
      <c r="N251" s="246" t="s">
        <v>44</v>
      </c>
      <c r="O251" s="77"/>
      <c r="P251" s="206">
        <f>O251*H251</f>
        <v>0</v>
      </c>
      <c r="Q251" s="206">
        <v>1</v>
      </c>
      <c r="R251" s="206">
        <f>Q251*H251</f>
        <v>0.051999999999999998</v>
      </c>
      <c r="S251" s="206">
        <v>0</v>
      </c>
      <c r="T251" s="20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8" t="s">
        <v>180</v>
      </c>
      <c r="AT251" s="208" t="s">
        <v>176</v>
      </c>
      <c r="AU251" s="208" t="s">
        <v>89</v>
      </c>
      <c r="AY251" s="19" t="s">
        <v>145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9" t="s">
        <v>87</v>
      </c>
      <c r="BK251" s="209">
        <f>ROUND(I251*H251,2)</f>
        <v>0</v>
      </c>
      <c r="BL251" s="19" t="s">
        <v>153</v>
      </c>
      <c r="BM251" s="208" t="s">
        <v>1172</v>
      </c>
    </row>
    <row r="252" s="13" customFormat="1">
      <c r="A252" s="13"/>
      <c r="B252" s="214"/>
      <c r="C252" s="13"/>
      <c r="D252" s="210" t="s">
        <v>157</v>
      </c>
      <c r="E252" s="215" t="s">
        <v>1</v>
      </c>
      <c r="F252" s="216" t="s">
        <v>1173</v>
      </c>
      <c r="G252" s="13"/>
      <c r="H252" s="217">
        <v>0.052359999999999997</v>
      </c>
      <c r="I252" s="218"/>
      <c r="J252" s="13"/>
      <c r="K252" s="13"/>
      <c r="L252" s="214"/>
      <c r="M252" s="219"/>
      <c r="N252" s="220"/>
      <c r="O252" s="220"/>
      <c r="P252" s="220"/>
      <c r="Q252" s="220"/>
      <c r="R252" s="220"/>
      <c r="S252" s="220"/>
      <c r="T252" s="22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15" t="s">
        <v>157</v>
      </c>
      <c r="AU252" s="215" t="s">
        <v>89</v>
      </c>
      <c r="AV252" s="13" t="s">
        <v>89</v>
      </c>
      <c r="AW252" s="13" t="s">
        <v>36</v>
      </c>
      <c r="AX252" s="13" t="s">
        <v>87</v>
      </c>
      <c r="AY252" s="215" t="s">
        <v>145</v>
      </c>
    </row>
    <row r="253" s="12" customFormat="1" ht="25.92" customHeight="1">
      <c r="A253" s="12"/>
      <c r="B253" s="183"/>
      <c r="C253" s="12"/>
      <c r="D253" s="184" t="s">
        <v>78</v>
      </c>
      <c r="E253" s="185" t="s">
        <v>115</v>
      </c>
      <c r="F253" s="185" t="s">
        <v>116</v>
      </c>
      <c r="G253" s="12"/>
      <c r="H253" s="12"/>
      <c r="I253" s="186"/>
      <c r="J253" s="187">
        <f>BK253</f>
        <v>0</v>
      </c>
      <c r="K253" s="12"/>
      <c r="L253" s="183"/>
      <c r="M253" s="188"/>
      <c r="N253" s="189"/>
      <c r="O253" s="189"/>
      <c r="P253" s="190">
        <f>P254+P258</f>
        <v>0</v>
      </c>
      <c r="Q253" s="189"/>
      <c r="R253" s="190">
        <f>R254+R258</f>
        <v>0</v>
      </c>
      <c r="S253" s="189"/>
      <c r="T253" s="191">
        <f>T254+T258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84" t="s">
        <v>146</v>
      </c>
      <c r="AT253" s="192" t="s">
        <v>78</v>
      </c>
      <c r="AU253" s="192" t="s">
        <v>79</v>
      </c>
      <c r="AY253" s="184" t="s">
        <v>145</v>
      </c>
      <c r="BK253" s="193">
        <f>BK254+BK258</f>
        <v>0</v>
      </c>
    </row>
    <row r="254" s="12" customFormat="1" ht="22.8" customHeight="1">
      <c r="A254" s="12"/>
      <c r="B254" s="183"/>
      <c r="C254" s="12"/>
      <c r="D254" s="184" t="s">
        <v>78</v>
      </c>
      <c r="E254" s="194" t="s">
        <v>1174</v>
      </c>
      <c r="F254" s="194" t="s">
        <v>477</v>
      </c>
      <c r="G254" s="12"/>
      <c r="H254" s="12"/>
      <c r="I254" s="186"/>
      <c r="J254" s="195">
        <f>BK254</f>
        <v>0</v>
      </c>
      <c r="K254" s="12"/>
      <c r="L254" s="183"/>
      <c r="M254" s="188"/>
      <c r="N254" s="189"/>
      <c r="O254" s="189"/>
      <c r="P254" s="190">
        <f>SUM(P255:P257)</f>
        <v>0</v>
      </c>
      <c r="Q254" s="189"/>
      <c r="R254" s="190">
        <f>SUM(R255:R257)</f>
        <v>0</v>
      </c>
      <c r="S254" s="189"/>
      <c r="T254" s="191">
        <f>SUM(T255:T257)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84" t="s">
        <v>146</v>
      </c>
      <c r="AT254" s="192" t="s">
        <v>78</v>
      </c>
      <c r="AU254" s="192" t="s">
        <v>87</v>
      </c>
      <c r="AY254" s="184" t="s">
        <v>145</v>
      </c>
      <c r="BK254" s="193">
        <f>SUM(BK255:BK257)</f>
        <v>0</v>
      </c>
    </row>
    <row r="255" s="2" customFormat="1" ht="14.4" customHeight="1">
      <c r="A255" s="38"/>
      <c r="B255" s="196"/>
      <c r="C255" s="197" t="s">
        <v>651</v>
      </c>
      <c r="D255" s="197" t="s">
        <v>148</v>
      </c>
      <c r="E255" s="198" t="s">
        <v>479</v>
      </c>
      <c r="F255" s="199" t="s">
        <v>480</v>
      </c>
      <c r="G255" s="200" t="s">
        <v>481</v>
      </c>
      <c r="H255" s="201">
        <v>1</v>
      </c>
      <c r="I255" s="202"/>
      <c r="J255" s="203">
        <f>ROUND(I255*H255,2)</f>
        <v>0</v>
      </c>
      <c r="K255" s="199" t="s">
        <v>311</v>
      </c>
      <c r="L255" s="39"/>
      <c r="M255" s="204" t="s">
        <v>1</v>
      </c>
      <c r="N255" s="205" t="s">
        <v>44</v>
      </c>
      <c r="O255" s="77"/>
      <c r="P255" s="206">
        <f>O255*H255</f>
        <v>0</v>
      </c>
      <c r="Q255" s="206">
        <v>0</v>
      </c>
      <c r="R255" s="206">
        <f>Q255*H255</f>
        <v>0</v>
      </c>
      <c r="S255" s="206">
        <v>0</v>
      </c>
      <c r="T255" s="20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8" t="s">
        <v>482</v>
      </c>
      <c r="AT255" s="208" t="s">
        <v>148</v>
      </c>
      <c r="AU255" s="208" t="s">
        <v>89</v>
      </c>
      <c r="AY255" s="19" t="s">
        <v>145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9" t="s">
        <v>87</v>
      </c>
      <c r="BK255" s="209">
        <f>ROUND(I255*H255,2)</f>
        <v>0</v>
      </c>
      <c r="BL255" s="19" t="s">
        <v>482</v>
      </c>
      <c r="BM255" s="208" t="s">
        <v>1175</v>
      </c>
    </row>
    <row r="256" s="2" customFormat="1" ht="14.4" customHeight="1">
      <c r="A256" s="38"/>
      <c r="B256" s="196"/>
      <c r="C256" s="197" t="s">
        <v>654</v>
      </c>
      <c r="D256" s="197" t="s">
        <v>148</v>
      </c>
      <c r="E256" s="198" t="s">
        <v>485</v>
      </c>
      <c r="F256" s="199" t="s">
        <v>486</v>
      </c>
      <c r="G256" s="200" t="s">
        <v>481</v>
      </c>
      <c r="H256" s="201">
        <v>1</v>
      </c>
      <c r="I256" s="202"/>
      <c r="J256" s="203">
        <f>ROUND(I256*H256,2)</f>
        <v>0</v>
      </c>
      <c r="K256" s="199" t="s">
        <v>311</v>
      </c>
      <c r="L256" s="39"/>
      <c r="M256" s="204" t="s">
        <v>1</v>
      </c>
      <c r="N256" s="205" t="s">
        <v>44</v>
      </c>
      <c r="O256" s="77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8" t="s">
        <v>482</v>
      </c>
      <c r="AT256" s="208" t="s">
        <v>148</v>
      </c>
      <c r="AU256" s="208" t="s">
        <v>89</v>
      </c>
      <c r="AY256" s="19" t="s">
        <v>145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9" t="s">
        <v>87</v>
      </c>
      <c r="BK256" s="209">
        <f>ROUND(I256*H256,2)</f>
        <v>0</v>
      </c>
      <c r="BL256" s="19" t="s">
        <v>482</v>
      </c>
      <c r="BM256" s="208" t="s">
        <v>1176</v>
      </c>
    </row>
    <row r="257" s="2" customFormat="1" ht="14.4" customHeight="1">
      <c r="A257" s="38"/>
      <c r="B257" s="196"/>
      <c r="C257" s="197" t="s">
        <v>656</v>
      </c>
      <c r="D257" s="197" t="s">
        <v>148</v>
      </c>
      <c r="E257" s="198" t="s">
        <v>489</v>
      </c>
      <c r="F257" s="199" t="s">
        <v>490</v>
      </c>
      <c r="G257" s="200" t="s">
        <v>481</v>
      </c>
      <c r="H257" s="201">
        <v>1</v>
      </c>
      <c r="I257" s="202"/>
      <c r="J257" s="203">
        <f>ROUND(I257*H257,2)</f>
        <v>0</v>
      </c>
      <c r="K257" s="199" t="s">
        <v>311</v>
      </c>
      <c r="L257" s="39"/>
      <c r="M257" s="204" t="s">
        <v>1</v>
      </c>
      <c r="N257" s="205" t="s">
        <v>44</v>
      </c>
      <c r="O257" s="77"/>
      <c r="P257" s="206">
        <f>O257*H257</f>
        <v>0</v>
      </c>
      <c r="Q257" s="206">
        <v>0</v>
      </c>
      <c r="R257" s="206">
        <f>Q257*H257</f>
        <v>0</v>
      </c>
      <c r="S257" s="206">
        <v>0</v>
      </c>
      <c r="T257" s="20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8" t="s">
        <v>482</v>
      </c>
      <c r="AT257" s="208" t="s">
        <v>148</v>
      </c>
      <c r="AU257" s="208" t="s">
        <v>89</v>
      </c>
      <c r="AY257" s="19" t="s">
        <v>145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19" t="s">
        <v>87</v>
      </c>
      <c r="BK257" s="209">
        <f>ROUND(I257*H257,2)</f>
        <v>0</v>
      </c>
      <c r="BL257" s="19" t="s">
        <v>482</v>
      </c>
      <c r="BM257" s="208" t="s">
        <v>1177</v>
      </c>
    </row>
    <row r="258" s="12" customFormat="1" ht="22.8" customHeight="1">
      <c r="A258" s="12"/>
      <c r="B258" s="183"/>
      <c r="C258" s="12"/>
      <c r="D258" s="184" t="s">
        <v>78</v>
      </c>
      <c r="E258" s="194" t="s">
        <v>1178</v>
      </c>
      <c r="F258" s="194" t="s">
        <v>493</v>
      </c>
      <c r="G258" s="12"/>
      <c r="H258" s="12"/>
      <c r="I258" s="186"/>
      <c r="J258" s="195">
        <f>BK258</f>
        <v>0</v>
      </c>
      <c r="K258" s="12"/>
      <c r="L258" s="183"/>
      <c r="M258" s="188"/>
      <c r="N258" s="189"/>
      <c r="O258" s="189"/>
      <c r="P258" s="190">
        <f>P259</f>
        <v>0</v>
      </c>
      <c r="Q258" s="189"/>
      <c r="R258" s="190">
        <f>R259</f>
        <v>0</v>
      </c>
      <c r="S258" s="189"/>
      <c r="T258" s="191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84" t="s">
        <v>146</v>
      </c>
      <c r="AT258" s="192" t="s">
        <v>78</v>
      </c>
      <c r="AU258" s="192" t="s">
        <v>87</v>
      </c>
      <c r="AY258" s="184" t="s">
        <v>145</v>
      </c>
      <c r="BK258" s="193">
        <f>BK259</f>
        <v>0</v>
      </c>
    </row>
    <row r="259" s="2" customFormat="1" ht="14.4" customHeight="1">
      <c r="A259" s="38"/>
      <c r="B259" s="196"/>
      <c r="C259" s="197" t="s">
        <v>658</v>
      </c>
      <c r="D259" s="197" t="s">
        <v>148</v>
      </c>
      <c r="E259" s="198" t="s">
        <v>495</v>
      </c>
      <c r="F259" s="199" t="s">
        <v>493</v>
      </c>
      <c r="G259" s="200" t="s">
        <v>481</v>
      </c>
      <c r="H259" s="201">
        <v>1</v>
      </c>
      <c r="I259" s="202"/>
      <c r="J259" s="203">
        <f>ROUND(I259*H259,2)</f>
        <v>0</v>
      </c>
      <c r="K259" s="199" t="s">
        <v>311</v>
      </c>
      <c r="L259" s="39"/>
      <c r="M259" s="260" t="s">
        <v>1</v>
      </c>
      <c r="N259" s="261" t="s">
        <v>44</v>
      </c>
      <c r="O259" s="250"/>
      <c r="P259" s="262">
        <f>O259*H259</f>
        <v>0</v>
      </c>
      <c r="Q259" s="262">
        <v>0</v>
      </c>
      <c r="R259" s="262">
        <f>Q259*H259</f>
        <v>0</v>
      </c>
      <c r="S259" s="262">
        <v>0</v>
      </c>
      <c r="T259" s="263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8" t="s">
        <v>482</v>
      </c>
      <c r="AT259" s="208" t="s">
        <v>148</v>
      </c>
      <c r="AU259" s="208" t="s">
        <v>89</v>
      </c>
      <c r="AY259" s="19" t="s">
        <v>145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9" t="s">
        <v>87</v>
      </c>
      <c r="BK259" s="209">
        <f>ROUND(I259*H259,2)</f>
        <v>0</v>
      </c>
      <c r="BL259" s="19" t="s">
        <v>482</v>
      </c>
      <c r="BM259" s="208" t="s">
        <v>1179</v>
      </c>
    </row>
    <row r="260" s="2" customFormat="1" ht="6.96" customHeight="1">
      <c r="A260" s="38"/>
      <c r="B260" s="60"/>
      <c r="C260" s="61"/>
      <c r="D260" s="61"/>
      <c r="E260" s="61"/>
      <c r="F260" s="61"/>
      <c r="G260" s="61"/>
      <c r="H260" s="61"/>
      <c r="I260" s="156"/>
      <c r="J260" s="61"/>
      <c r="K260" s="61"/>
      <c r="L260" s="39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autoFilter ref="C132:K2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114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89</v>
      </c>
    </row>
    <row r="4" hidden="1" s="1" customFormat="1" ht="24.96" customHeight="1">
      <c r="B4" s="22"/>
      <c r="D4" s="23" t="s">
        <v>118</v>
      </c>
      <c r="I4" s="128"/>
      <c r="L4" s="22"/>
      <c r="M4" s="130" t="s">
        <v>10</v>
      </c>
      <c r="AT4" s="19" t="s">
        <v>3</v>
      </c>
    </row>
    <row r="5" hidden="1" s="1" customFormat="1" ht="6.96" customHeight="1">
      <c r="B5" s="22"/>
      <c r="I5" s="128"/>
      <c r="L5" s="22"/>
    </row>
    <row r="6" hidden="1" s="1" customFormat="1" ht="12" customHeight="1">
      <c r="B6" s="22"/>
      <c r="D6" s="32" t="s">
        <v>16</v>
      </c>
      <c r="I6" s="128"/>
      <c r="L6" s="22"/>
    </row>
    <row r="7" hidden="1" s="1" customFormat="1" ht="16.5" customHeight="1">
      <c r="B7" s="22"/>
      <c r="E7" s="131" t="str">
        <f>'Rekapitulace stavby'!K6</f>
        <v>Oprava, přestavba propustků na trati v úseku Nedvědice - Tišnov</v>
      </c>
      <c r="F7" s="32"/>
      <c r="G7" s="32"/>
      <c r="H7" s="32"/>
      <c r="I7" s="128"/>
      <c r="L7" s="22"/>
    </row>
    <row r="8" hidden="1" s="1" customFormat="1" ht="12" customHeight="1">
      <c r="B8" s="22"/>
      <c r="D8" s="32" t="s">
        <v>119</v>
      </c>
      <c r="I8" s="128"/>
      <c r="L8" s="22"/>
    </row>
    <row r="9" hidden="1" s="2" customFormat="1" ht="16.5" customHeight="1">
      <c r="A9" s="38"/>
      <c r="B9" s="39"/>
      <c r="C9" s="38"/>
      <c r="D9" s="38"/>
      <c r="E9" s="131" t="s">
        <v>294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39"/>
      <c r="C10" s="38"/>
      <c r="D10" s="32" t="s">
        <v>295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39"/>
      <c r="C11" s="38"/>
      <c r="D11" s="38"/>
      <c r="E11" s="67" t="s">
        <v>1180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29. 6. 2020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">
        <v>26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39"/>
      <c r="C17" s="38"/>
      <c r="D17" s="38"/>
      <c r="E17" s="27" t="s">
        <v>27</v>
      </c>
      <c r="F17" s="38"/>
      <c r="G17" s="38"/>
      <c r="H17" s="38"/>
      <c r="I17" s="133" t="s">
        <v>28</v>
      </c>
      <c r="J17" s="27" t="s">
        <v>29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39"/>
      <c r="C19" s="38"/>
      <c r="D19" s="32" t="s">
        <v>30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28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39"/>
      <c r="C22" s="38"/>
      <c r="D22" s="32" t="s">
        <v>32</v>
      </c>
      <c r="E22" s="38"/>
      <c r="F22" s="38"/>
      <c r="G22" s="38"/>
      <c r="H22" s="38"/>
      <c r="I22" s="133" t="s">
        <v>25</v>
      </c>
      <c r="J22" s="27" t="s">
        <v>33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39"/>
      <c r="C23" s="38"/>
      <c r="D23" s="38"/>
      <c r="E23" s="27" t="s">
        <v>34</v>
      </c>
      <c r="F23" s="38"/>
      <c r="G23" s="38"/>
      <c r="H23" s="38"/>
      <c r="I23" s="133" t="s">
        <v>28</v>
      </c>
      <c r="J23" s="27" t="s">
        <v>35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39"/>
      <c r="C25" s="38"/>
      <c r="D25" s="32" t="s">
        <v>37</v>
      </c>
      <c r="E25" s="38"/>
      <c r="F25" s="38"/>
      <c r="G25" s="38"/>
      <c r="H25" s="38"/>
      <c r="I25" s="133" t="s">
        <v>25</v>
      </c>
      <c r="J25" s="27" t="s">
        <v>33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133" t="s">
        <v>28</v>
      </c>
      <c r="J26" s="27" t="s">
        <v>35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39"/>
      <c r="C28" s="38"/>
      <c r="D28" s="32" t="s">
        <v>38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hidden="1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39"/>
      <c r="C32" s="38"/>
      <c r="D32" s="139" t="s">
        <v>39</v>
      </c>
      <c r="E32" s="38"/>
      <c r="F32" s="38"/>
      <c r="G32" s="38"/>
      <c r="H32" s="38"/>
      <c r="I32" s="132"/>
      <c r="J32" s="96">
        <f>ROUND(J133,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8"/>
      <c r="F34" s="43" t="s">
        <v>41</v>
      </c>
      <c r="G34" s="38"/>
      <c r="H34" s="38"/>
      <c r="I34" s="140" t="s">
        <v>40</v>
      </c>
      <c r="J34" s="43" t="s">
        <v>42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141" t="s">
        <v>43</v>
      </c>
      <c r="E35" s="32" t="s">
        <v>44</v>
      </c>
      <c r="F35" s="142">
        <f>ROUND((SUM(BE133:BE262)),  2)</f>
        <v>0</v>
      </c>
      <c r="G35" s="38"/>
      <c r="H35" s="38"/>
      <c r="I35" s="143">
        <v>0.20999999999999999</v>
      </c>
      <c r="J35" s="142">
        <f>ROUND(((SUM(BE133:BE262))*I35),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45</v>
      </c>
      <c r="F36" s="142">
        <f>ROUND((SUM(BF133:BF262)),  2)</f>
        <v>0</v>
      </c>
      <c r="G36" s="38"/>
      <c r="H36" s="38"/>
      <c r="I36" s="143">
        <v>0.14999999999999999</v>
      </c>
      <c r="J36" s="142">
        <f>ROUND(((SUM(BF133:BF262))*I36),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46</v>
      </c>
      <c r="F37" s="142">
        <f>ROUND((SUM(BG133:BG262)),  2)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47</v>
      </c>
      <c r="F38" s="142">
        <f>ROUND((SUM(BH133:BH262)),  2)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48</v>
      </c>
      <c r="F39" s="142">
        <f>ROUND((SUM(BI133:BI262)),  2)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39"/>
      <c r="C41" s="144"/>
      <c r="D41" s="145" t="s">
        <v>49</v>
      </c>
      <c r="E41" s="81"/>
      <c r="F41" s="81"/>
      <c r="G41" s="146" t="s">
        <v>50</v>
      </c>
      <c r="H41" s="147" t="s">
        <v>51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2"/>
      <c r="I43" s="128"/>
      <c r="L43" s="22"/>
    </row>
    <row r="44" hidden="1" s="1" customFormat="1" ht="14.4" customHeight="1">
      <c r="B44" s="22"/>
      <c r="I44" s="128"/>
      <c r="L44" s="22"/>
    </row>
    <row r="45" hidden="1" s="1" customFormat="1" ht="14.4" customHeight="1">
      <c r="B45" s="22"/>
      <c r="I45" s="128"/>
      <c r="L45" s="22"/>
    </row>
    <row r="46" hidden="1" s="1" customFormat="1" ht="14.4" customHeight="1">
      <c r="B46" s="22"/>
      <c r="I46" s="128"/>
      <c r="L46" s="22"/>
    </row>
    <row r="47" hidden="1" s="1" customFormat="1" ht="14.4" customHeight="1">
      <c r="B47" s="22"/>
      <c r="I47" s="128"/>
      <c r="L47" s="22"/>
    </row>
    <row r="48" hidden="1" s="1" customFormat="1" ht="14.4" customHeight="1">
      <c r="B48" s="22"/>
      <c r="I48" s="128"/>
      <c r="L48" s="22"/>
    </row>
    <row r="49" hidden="1" s="1" customFormat="1" ht="14.4" customHeight="1">
      <c r="B49" s="22"/>
      <c r="I49" s="128"/>
      <c r="L49" s="22"/>
    </row>
    <row r="50" hidden="1" s="2" customFormat="1" ht="14.4" customHeight="1">
      <c r="B50" s="55"/>
      <c r="D50" s="56" t="s">
        <v>52</v>
      </c>
      <c r="E50" s="57"/>
      <c r="F50" s="57"/>
      <c r="G50" s="56" t="s">
        <v>53</v>
      </c>
      <c r="H50" s="57"/>
      <c r="I50" s="151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54</v>
      </c>
      <c r="E61" s="41"/>
      <c r="F61" s="152" t="s">
        <v>55</v>
      </c>
      <c r="G61" s="58" t="s">
        <v>54</v>
      </c>
      <c r="H61" s="41"/>
      <c r="I61" s="153"/>
      <c r="J61" s="154" t="s">
        <v>55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56</v>
      </c>
      <c r="E65" s="59"/>
      <c r="F65" s="59"/>
      <c r="G65" s="56" t="s">
        <v>57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54</v>
      </c>
      <c r="E76" s="41"/>
      <c r="F76" s="152" t="s">
        <v>55</v>
      </c>
      <c r="G76" s="58" t="s">
        <v>54</v>
      </c>
      <c r="H76" s="41"/>
      <c r="I76" s="153"/>
      <c r="J76" s="154" t="s">
        <v>55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121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31" t="str">
        <f>E7</f>
        <v>Oprava, přestavba propustků na trati v úseku Nedvědice - Tišnov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2"/>
      <c r="C86" s="32" t="s">
        <v>119</v>
      </c>
      <c r="I86" s="128"/>
      <c r="L86" s="22"/>
    </row>
    <row r="87" hidden="1" s="2" customFormat="1" ht="16.5" customHeight="1">
      <c r="A87" s="38"/>
      <c r="B87" s="39"/>
      <c r="C87" s="38"/>
      <c r="D87" s="38"/>
      <c r="E87" s="131" t="s">
        <v>294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295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38"/>
      <c r="D89" s="38"/>
      <c r="E89" s="67" t="str">
        <f>E11</f>
        <v>SO 02.07 - Propustek v km 88,428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38"/>
      <c r="E91" s="38"/>
      <c r="F91" s="27" t="str">
        <f>F14</f>
        <v>Nedvědice - Tišnov</v>
      </c>
      <c r="G91" s="38"/>
      <c r="H91" s="38"/>
      <c r="I91" s="133" t="s">
        <v>22</v>
      </c>
      <c r="J91" s="69" t="str">
        <f>IF(J14="","",J14)</f>
        <v>29. 6. 2020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Správa železnic, státní organizace</v>
      </c>
      <c r="G93" s="38"/>
      <c r="H93" s="38"/>
      <c r="I93" s="133" t="s">
        <v>32</v>
      </c>
      <c r="J93" s="36" t="str">
        <f>E23</f>
        <v>DMC Havlíčkův Brod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5.65" customHeight="1">
      <c r="A94" s="38"/>
      <c r="B94" s="39"/>
      <c r="C94" s="32" t="s">
        <v>30</v>
      </c>
      <c r="D94" s="38"/>
      <c r="E94" s="38"/>
      <c r="F94" s="27" t="str">
        <f>IF(E20="","",E20)</f>
        <v>Vyplň údaj</v>
      </c>
      <c r="G94" s="38"/>
      <c r="H94" s="38"/>
      <c r="I94" s="133" t="s">
        <v>37</v>
      </c>
      <c r="J94" s="36" t="str">
        <f>E26</f>
        <v>DMC Havlíčkův Brod s.r.o.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58" t="s">
        <v>122</v>
      </c>
      <c r="D96" s="144"/>
      <c r="E96" s="144"/>
      <c r="F96" s="144"/>
      <c r="G96" s="144"/>
      <c r="H96" s="144"/>
      <c r="I96" s="159"/>
      <c r="J96" s="160" t="s">
        <v>123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61" t="s">
        <v>124</v>
      </c>
      <c r="D98" s="38"/>
      <c r="E98" s="38"/>
      <c r="F98" s="38"/>
      <c r="G98" s="38"/>
      <c r="H98" s="38"/>
      <c r="I98" s="132"/>
      <c r="J98" s="96">
        <f>J133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125</v>
      </c>
    </row>
    <row r="99" hidden="1" s="9" customFormat="1" ht="24.96" customHeight="1">
      <c r="A99" s="9"/>
      <c r="B99" s="162"/>
      <c r="C99" s="9"/>
      <c r="D99" s="163" t="s">
        <v>126</v>
      </c>
      <c r="E99" s="164"/>
      <c r="F99" s="164"/>
      <c r="G99" s="164"/>
      <c r="H99" s="164"/>
      <c r="I99" s="165"/>
      <c r="J99" s="166">
        <f>J134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67"/>
      <c r="C100" s="10"/>
      <c r="D100" s="168" t="s">
        <v>297</v>
      </c>
      <c r="E100" s="169"/>
      <c r="F100" s="169"/>
      <c r="G100" s="169"/>
      <c r="H100" s="169"/>
      <c r="I100" s="170"/>
      <c r="J100" s="171">
        <f>J135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67"/>
      <c r="C101" s="10"/>
      <c r="D101" s="168" t="s">
        <v>298</v>
      </c>
      <c r="E101" s="169"/>
      <c r="F101" s="169"/>
      <c r="G101" s="169"/>
      <c r="H101" s="169"/>
      <c r="I101" s="170"/>
      <c r="J101" s="171">
        <f>J171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67"/>
      <c r="C102" s="10"/>
      <c r="D102" s="168" t="s">
        <v>299</v>
      </c>
      <c r="E102" s="169"/>
      <c r="F102" s="169"/>
      <c r="G102" s="169"/>
      <c r="H102" s="169"/>
      <c r="I102" s="170"/>
      <c r="J102" s="171">
        <f>J196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67"/>
      <c r="C103" s="10"/>
      <c r="D103" s="168" t="s">
        <v>300</v>
      </c>
      <c r="E103" s="169"/>
      <c r="F103" s="169"/>
      <c r="G103" s="169"/>
      <c r="H103" s="169"/>
      <c r="I103" s="170"/>
      <c r="J103" s="171">
        <f>J211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67"/>
      <c r="C104" s="10"/>
      <c r="D104" s="168" t="s">
        <v>301</v>
      </c>
      <c r="E104" s="169"/>
      <c r="F104" s="169"/>
      <c r="G104" s="169"/>
      <c r="H104" s="169"/>
      <c r="I104" s="170"/>
      <c r="J104" s="171">
        <f>J220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67"/>
      <c r="C105" s="10"/>
      <c r="D105" s="168" t="s">
        <v>302</v>
      </c>
      <c r="E105" s="169"/>
      <c r="F105" s="169"/>
      <c r="G105" s="169"/>
      <c r="H105" s="169"/>
      <c r="I105" s="170"/>
      <c r="J105" s="171">
        <f>J227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67"/>
      <c r="C106" s="10"/>
      <c r="D106" s="168" t="s">
        <v>303</v>
      </c>
      <c r="E106" s="169"/>
      <c r="F106" s="169"/>
      <c r="G106" s="169"/>
      <c r="H106" s="169"/>
      <c r="I106" s="170"/>
      <c r="J106" s="171">
        <f>J241</f>
        <v>0</v>
      </c>
      <c r="K106" s="10"/>
      <c r="L106" s="16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62"/>
      <c r="C107" s="9"/>
      <c r="D107" s="163" t="s">
        <v>304</v>
      </c>
      <c r="E107" s="164"/>
      <c r="F107" s="164"/>
      <c r="G107" s="164"/>
      <c r="H107" s="164"/>
      <c r="I107" s="165"/>
      <c r="J107" s="166">
        <f>J243</f>
        <v>0</v>
      </c>
      <c r="K107" s="9"/>
      <c r="L107" s="16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67"/>
      <c r="C108" s="10"/>
      <c r="D108" s="168" t="s">
        <v>305</v>
      </c>
      <c r="E108" s="169"/>
      <c r="F108" s="169"/>
      <c r="G108" s="169"/>
      <c r="H108" s="169"/>
      <c r="I108" s="170"/>
      <c r="J108" s="171">
        <f>J244</f>
        <v>0</v>
      </c>
      <c r="K108" s="10"/>
      <c r="L108" s="16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62"/>
      <c r="C109" s="9"/>
      <c r="D109" s="163" t="s">
        <v>129</v>
      </c>
      <c r="E109" s="164"/>
      <c r="F109" s="164"/>
      <c r="G109" s="164"/>
      <c r="H109" s="164"/>
      <c r="I109" s="165"/>
      <c r="J109" s="166">
        <f>J256</f>
        <v>0</v>
      </c>
      <c r="K109" s="9"/>
      <c r="L109" s="16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67"/>
      <c r="C110" s="10"/>
      <c r="D110" s="168" t="s">
        <v>306</v>
      </c>
      <c r="E110" s="169"/>
      <c r="F110" s="169"/>
      <c r="G110" s="169"/>
      <c r="H110" s="169"/>
      <c r="I110" s="170"/>
      <c r="J110" s="171">
        <f>J257</f>
        <v>0</v>
      </c>
      <c r="K110" s="10"/>
      <c r="L110" s="16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67"/>
      <c r="C111" s="10"/>
      <c r="D111" s="168" t="s">
        <v>307</v>
      </c>
      <c r="E111" s="169"/>
      <c r="F111" s="169"/>
      <c r="G111" s="169"/>
      <c r="H111" s="169"/>
      <c r="I111" s="170"/>
      <c r="J111" s="171">
        <f>J261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156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/>
    <row r="115" hidden="1"/>
    <row r="116" hidden="1"/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157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130</v>
      </c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31" t="str">
        <f>E7</f>
        <v>Oprava, přestavba propustků na trati v úseku Nedvědice - Tišnov</v>
      </c>
      <c r="F121" s="32"/>
      <c r="G121" s="32"/>
      <c r="H121" s="32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2"/>
      <c r="C122" s="32" t="s">
        <v>119</v>
      </c>
      <c r="I122" s="128"/>
      <c r="L122" s="22"/>
    </row>
    <row r="123" s="2" customFormat="1" ht="16.5" customHeight="1">
      <c r="A123" s="38"/>
      <c r="B123" s="39"/>
      <c r="C123" s="38"/>
      <c r="D123" s="38"/>
      <c r="E123" s="131" t="s">
        <v>294</v>
      </c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295</v>
      </c>
      <c r="D124" s="38"/>
      <c r="E124" s="38"/>
      <c r="F124" s="38"/>
      <c r="G124" s="38"/>
      <c r="H124" s="38"/>
      <c r="I124" s="132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E11</f>
        <v>SO 02.07 - Propustek v km 88,428</v>
      </c>
      <c r="F125" s="38"/>
      <c r="G125" s="38"/>
      <c r="H125" s="38"/>
      <c r="I125" s="132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F14</f>
        <v>Nedvědice - Tišnov</v>
      </c>
      <c r="G127" s="38"/>
      <c r="H127" s="38"/>
      <c r="I127" s="133" t="s">
        <v>22</v>
      </c>
      <c r="J127" s="69" t="str">
        <f>IF(J14="","",J14)</f>
        <v>29. 6. 2020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32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38"/>
      <c r="E129" s="38"/>
      <c r="F129" s="27" t="str">
        <f>E17</f>
        <v>Správa železnic, státní organizace</v>
      </c>
      <c r="G129" s="38"/>
      <c r="H129" s="38"/>
      <c r="I129" s="133" t="s">
        <v>32</v>
      </c>
      <c r="J129" s="36" t="str">
        <f>E23</f>
        <v>DMC Havlíčkův Brod s.r.o.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30</v>
      </c>
      <c r="D130" s="38"/>
      <c r="E130" s="38"/>
      <c r="F130" s="27" t="str">
        <f>IF(E20="","",E20)</f>
        <v>Vyplň údaj</v>
      </c>
      <c r="G130" s="38"/>
      <c r="H130" s="38"/>
      <c r="I130" s="133" t="s">
        <v>37</v>
      </c>
      <c r="J130" s="36" t="str">
        <f>E26</f>
        <v>DMC Havlíčkův Brod s.r.o.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132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72"/>
      <c r="B132" s="173"/>
      <c r="C132" s="174" t="s">
        <v>131</v>
      </c>
      <c r="D132" s="175" t="s">
        <v>64</v>
      </c>
      <c r="E132" s="175" t="s">
        <v>60</v>
      </c>
      <c r="F132" s="175" t="s">
        <v>61</v>
      </c>
      <c r="G132" s="175" t="s">
        <v>132</v>
      </c>
      <c r="H132" s="175" t="s">
        <v>133</v>
      </c>
      <c r="I132" s="176" t="s">
        <v>134</v>
      </c>
      <c r="J132" s="175" t="s">
        <v>123</v>
      </c>
      <c r="K132" s="177" t="s">
        <v>135</v>
      </c>
      <c r="L132" s="178"/>
      <c r="M132" s="86" t="s">
        <v>1</v>
      </c>
      <c r="N132" s="87" t="s">
        <v>43</v>
      </c>
      <c r="O132" s="87" t="s">
        <v>136</v>
      </c>
      <c r="P132" s="87" t="s">
        <v>137</v>
      </c>
      <c r="Q132" s="87" t="s">
        <v>138</v>
      </c>
      <c r="R132" s="87" t="s">
        <v>139</v>
      </c>
      <c r="S132" s="87" t="s">
        <v>140</v>
      </c>
      <c r="T132" s="88" t="s">
        <v>141</v>
      </c>
      <c r="U132" s="172"/>
      <c r="V132" s="172"/>
      <c r="W132" s="172"/>
      <c r="X132" s="172"/>
      <c r="Y132" s="172"/>
      <c r="Z132" s="172"/>
      <c r="AA132" s="172"/>
      <c r="AB132" s="172"/>
      <c r="AC132" s="172"/>
      <c r="AD132" s="172"/>
      <c r="AE132" s="172"/>
    </row>
    <row r="133" s="2" customFormat="1" ht="22.8" customHeight="1">
      <c r="A133" s="38"/>
      <c r="B133" s="39"/>
      <c r="C133" s="93" t="s">
        <v>142</v>
      </c>
      <c r="D133" s="38"/>
      <c r="E133" s="38"/>
      <c r="F133" s="38"/>
      <c r="G133" s="38"/>
      <c r="H133" s="38"/>
      <c r="I133" s="132"/>
      <c r="J133" s="179">
        <f>BK133</f>
        <v>0</v>
      </c>
      <c r="K133" s="38"/>
      <c r="L133" s="39"/>
      <c r="M133" s="89"/>
      <c r="N133" s="73"/>
      <c r="O133" s="90"/>
      <c r="P133" s="180">
        <f>P134+P243+P256</f>
        <v>0</v>
      </c>
      <c r="Q133" s="90"/>
      <c r="R133" s="180">
        <f>R134+R243+R256</f>
        <v>149.74277801000002</v>
      </c>
      <c r="S133" s="90"/>
      <c r="T133" s="181">
        <f>T134+T243+T256</f>
        <v>40.776060000000001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78</v>
      </c>
      <c r="AU133" s="19" t="s">
        <v>125</v>
      </c>
      <c r="BK133" s="182">
        <f>BK134+BK243+BK256</f>
        <v>0</v>
      </c>
    </row>
    <row r="134" s="12" customFormat="1" ht="25.92" customHeight="1">
      <c r="A134" s="12"/>
      <c r="B134" s="183"/>
      <c r="C134" s="12"/>
      <c r="D134" s="184" t="s">
        <v>78</v>
      </c>
      <c r="E134" s="185" t="s">
        <v>143</v>
      </c>
      <c r="F134" s="185" t="s">
        <v>144</v>
      </c>
      <c r="G134" s="12"/>
      <c r="H134" s="12"/>
      <c r="I134" s="186"/>
      <c r="J134" s="187">
        <f>BK134</f>
        <v>0</v>
      </c>
      <c r="K134" s="12"/>
      <c r="L134" s="183"/>
      <c r="M134" s="188"/>
      <c r="N134" s="189"/>
      <c r="O134" s="189"/>
      <c r="P134" s="190">
        <f>P135+P171+P196+P211+P220+P227+P241</f>
        <v>0</v>
      </c>
      <c r="Q134" s="189"/>
      <c r="R134" s="190">
        <f>R135+R171+R196+R211+R220+R227+R241</f>
        <v>149.68777801000002</v>
      </c>
      <c r="S134" s="189"/>
      <c r="T134" s="191">
        <f>T135+T171+T196+T211+T220+T227+T241</f>
        <v>40.776060000000001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84" t="s">
        <v>87</v>
      </c>
      <c r="AT134" s="192" t="s">
        <v>78</v>
      </c>
      <c r="AU134" s="192" t="s">
        <v>79</v>
      </c>
      <c r="AY134" s="184" t="s">
        <v>145</v>
      </c>
      <c r="BK134" s="193">
        <f>BK135+BK171+BK196+BK211+BK220+BK227+BK241</f>
        <v>0</v>
      </c>
    </row>
    <row r="135" s="12" customFormat="1" ht="22.8" customHeight="1">
      <c r="A135" s="12"/>
      <c r="B135" s="183"/>
      <c r="C135" s="12"/>
      <c r="D135" s="184" t="s">
        <v>78</v>
      </c>
      <c r="E135" s="194" t="s">
        <v>87</v>
      </c>
      <c r="F135" s="194" t="s">
        <v>308</v>
      </c>
      <c r="G135" s="12"/>
      <c r="H135" s="12"/>
      <c r="I135" s="186"/>
      <c r="J135" s="195">
        <f>BK135</f>
        <v>0</v>
      </c>
      <c r="K135" s="12"/>
      <c r="L135" s="183"/>
      <c r="M135" s="188"/>
      <c r="N135" s="189"/>
      <c r="O135" s="189"/>
      <c r="P135" s="190">
        <f>SUM(P136:P170)</f>
        <v>0</v>
      </c>
      <c r="Q135" s="189"/>
      <c r="R135" s="190">
        <f>SUM(R136:R170)</f>
        <v>3.75136</v>
      </c>
      <c r="S135" s="189"/>
      <c r="T135" s="191">
        <f>SUM(T136:T170)</f>
        <v>1.5984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4" t="s">
        <v>87</v>
      </c>
      <c r="AT135" s="192" t="s">
        <v>78</v>
      </c>
      <c r="AU135" s="192" t="s">
        <v>87</v>
      </c>
      <c r="AY135" s="184" t="s">
        <v>145</v>
      </c>
      <c r="BK135" s="193">
        <f>SUM(BK136:BK170)</f>
        <v>0</v>
      </c>
    </row>
    <row r="136" s="2" customFormat="1" ht="24.15" customHeight="1">
      <c r="A136" s="38"/>
      <c r="B136" s="196"/>
      <c r="C136" s="197" t="s">
        <v>87</v>
      </c>
      <c r="D136" s="197" t="s">
        <v>148</v>
      </c>
      <c r="E136" s="198" t="s">
        <v>309</v>
      </c>
      <c r="F136" s="199" t="s">
        <v>310</v>
      </c>
      <c r="G136" s="200" t="s">
        <v>161</v>
      </c>
      <c r="H136" s="201">
        <v>0.88800000000000001</v>
      </c>
      <c r="I136" s="202"/>
      <c r="J136" s="203">
        <f>ROUND(I136*H136,2)</f>
        <v>0</v>
      </c>
      <c r="K136" s="199" t="s">
        <v>311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1.8</v>
      </c>
      <c r="T136" s="207">
        <f>S136*H136</f>
        <v>1.5984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153</v>
      </c>
      <c r="AT136" s="208" t="s">
        <v>148</v>
      </c>
      <c r="AU136" s="208" t="s">
        <v>89</v>
      </c>
      <c r="AY136" s="19" t="s">
        <v>145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87</v>
      </c>
      <c r="BK136" s="209">
        <f>ROUND(I136*H136,2)</f>
        <v>0</v>
      </c>
      <c r="BL136" s="19" t="s">
        <v>153</v>
      </c>
      <c r="BM136" s="208" t="s">
        <v>1181</v>
      </c>
    </row>
    <row r="137" s="13" customFormat="1">
      <c r="A137" s="13"/>
      <c r="B137" s="214"/>
      <c r="C137" s="13"/>
      <c r="D137" s="210" t="s">
        <v>157</v>
      </c>
      <c r="E137" s="215" t="s">
        <v>1</v>
      </c>
      <c r="F137" s="216" t="s">
        <v>1182</v>
      </c>
      <c r="G137" s="13"/>
      <c r="H137" s="217">
        <v>0.88800000000000001</v>
      </c>
      <c r="I137" s="218"/>
      <c r="J137" s="13"/>
      <c r="K137" s="13"/>
      <c r="L137" s="214"/>
      <c r="M137" s="219"/>
      <c r="N137" s="220"/>
      <c r="O137" s="220"/>
      <c r="P137" s="220"/>
      <c r="Q137" s="220"/>
      <c r="R137" s="220"/>
      <c r="S137" s="220"/>
      <c r="T137" s="22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5" t="s">
        <v>157</v>
      </c>
      <c r="AU137" s="215" t="s">
        <v>89</v>
      </c>
      <c r="AV137" s="13" t="s">
        <v>89</v>
      </c>
      <c r="AW137" s="13" t="s">
        <v>36</v>
      </c>
      <c r="AX137" s="13" t="s">
        <v>87</v>
      </c>
      <c r="AY137" s="215" t="s">
        <v>145</v>
      </c>
    </row>
    <row r="138" s="2" customFormat="1" ht="24.15" customHeight="1">
      <c r="A138" s="38"/>
      <c r="B138" s="196"/>
      <c r="C138" s="197" t="s">
        <v>89</v>
      </c>
      <c r="D138" s="197" t="s">
        <v>148</v>
      </c>
      <c r="E138" s="198" t="s">
        <v>314</v>
      </c>
      <c r="F138" s="199" t="s">
        <v>315</v>
      </c>
      <c r="G138" s="200" t="s">
        <v>316</v>
      </c>
      <c r="H138" s="201">
        <v>168</v>
      </c>
      <c r="I138" s="202"/>
      <c r="J138" s="203">
        <f>ROUND(I138*H138,2)</f>
        <v>0</v>
      </c>
      <c r="K138" s="199" t="s">
        <v>311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3.0000000000000001E-05</v>
      </c>
      <c r="R138" s="206">
        <f>Q138*H138</f>
        <v>0.0050400000000000002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153</v>
      </c>
      <c r="AT138" s="208" t="s">
        <v>148</v>
      </c>
      <c r="AU138" s="208" t="s">
        <v>89</v>
      </c>
      <c r="AY138" s="19" t="s">
        <v>145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87</v>
      </c>
      <c r="BK138" s="209">
        <f>ROUND(I138*H138,2)</f>
        <v>0</v>
      </c>
      <c r="BL138" s="19" t="s">
        <v>153</v>
      </c>
      <c r="BM138" s="208" t="s">
        <v>1183</v>
      </c>
    </row>
    <row r="139" s="13" customFormat="1">
      <c r="A139" s="13"/>
      <c r="B139" s="214"/>
      <c r="C139" s="13"/>
      <c r="D139" s="210" t="s">
        <v>157</v>
      </c>
      <c r="E139" s="215" t="s">
        <v>1</v>
      </c>
      <c r="F139" s="216" t="s">
        <v>501</v>
      </c>
      <c r="G139" s="13"/>
      <c r="H139" s="217">
        <v>168</v>
      </c>
      <c r="I139" s="218"/>
      <c r="J139" s="13"/>
      <c r="K139" s="13"/>
      <c r="L139" s="214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5" t="s">
        <v>157</v>
      </c>
      <c r="AU139" s="215" t="s">
        <v>89</v>
      </c>
      <c r="AV139" s="13" t="s">
        <v>89</v>
      </c>
      <c r="AW139" s="13" t="s">
        <v>36</v>
      </c>
      <c r="AX139" s="13" t="s">
        <v>87</v>
      </c>
      <c r="AY139" s="215" t="s">
        <v>145</v>
      </c>
    </row>
    <row r="140" s="2" customFormat="1" ht="24.15" customHeight="1">
      <c r="A140" s="38"/>
      <c r="B140" s="196"/>
      <c r="C140" s="197" t="s">
        <v>172</v>
      </c>
      <c r="D140" s="197" t="s">
        <v>148</v>
      </c>
      <c r="E140" s="198" t="s">
        <v>318</v>
      </c>
      <c r="F140" s="199" t="s">
        <v>319</v>
      </c>
      <c r="G140" s="200" t="s">
        <v>320</v>
      </c>
      <c r="H140" s="201">
        <v>7</v>
      </c>
      <c r="I140" s="202"/>
      <c r="J140" s="203">
        <f>ROUND(I140*H140,2)</f>
        <v>0</v>
      </c>
      <c r="K140" s="199" t="s">
        <v>311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153</v>
      </c>
      <c r="AT140" s="208" t="s">
        <v>148</v>
      </c>
      <c r="AU140" s="208" t="s">
        <v>89</v>
      </c>
      <c r="AY140" s="19" t="s">
        <v>145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87</v>
      </c>
      <c r="BK140" s="209">
        <f>ROUND(I140*H140,2)</f>
        <v>0</v>
      </c>
      <c r="BL140" s="19" t="s">
        <v>153</v>
      </c>
      <c r="BM140" s="208" t="s">
        <v>1184</v>
      </c>
    </row>
    <row r="141" s="13" customFormat="1">
      <c r="A141" s="13"/>
      <c r="B141" s="214"/>
      <c r="C141" s="13"/>
      <c r="D141" s="210" t="s">
        <v>157</v>
      </c>
      <c r="E141" s="215" t="s">
        <v>1</v>
      </c>
      <c r="F141" s="216" t="s">
        <v>194</v>
      </c>
      <c r="G141" s="13"/>
      <c r="H141" s="217">
        <v>7</v>
      </c>
      <c r="I141" s="218"/>
      <c r="J141" s="13"/>
      <c r="K141" s="13"/>
      <c r="L141" s="214"/>
      <c r="M141" s="219"/>
      <c r="N141" s="220"/>
      <c r="O141" s="220"/>
      <c r="P141" s="220"/>
      <c r="Q141" s="220"/>
      <c r="R141" s="220"/>
      <c r="S141" s="220"/>
      <c r="T141" s="22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5" t="s">
        <v>157</v>
      </c>
      <c r="AU141" s="215" t="s">
        <v>89</v>
      </c>
      <c r="AV141" s="13" t="s">
        <v>89</v>
      </c>
      <c r="AW141" s="13" t="s">
        <v>36</v>
      </c>
      <c r="AX141" s="13" t="s">
        <v>87</v>
      </c>
      <c r="AY141" s="215" t="s">
        <v>145</v>
      </c>
    </row>
    <row r="142" s="2" customFormat="1" ht="24.15" customHeight="1">
      <c r="A142" s="38"/>
      <c r="B142" s="196"/>
      <c r="C142" s="197" t="s">
        <v>153</v>
      </c>
      <c r="D142" s="197" t="s">
        <v>148</v>
      </c>
      <c r="E142" s="198" t="s">
        <v>322</v>
      </c>
      <c r="F142" s="199" t="s">
        <v>323</v>
      </c>
      <c r="G142" s="200" t="s">
        <v>161</v>
      </c>
      <c r="H142" s="201">
        <v>31.613</v>
      </c>
      <c r="I142" s="202"/>
      <c r="J142" s="203">
        <f>ROUND(I142*H142,2)</f>
        <v>0</v>
      </c>
      <c r="K142" s="199" t="s">
        <v>311</v>
      </c>
      <c r="L142" s="39"/>
      <c r="M142" s="204" t="s">
        <v>1</v>
      </c>
      <c r="N142" s="205" t="s">
        <v>44</v>
      </c>
      <c r="O142" s="77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153</v>
      </c>
      <c r="AT142" s="208" t="s">
        <v>148</v>
      </c>
      <c r="AU142" s="208" t="s">
        <v>89</v>
      </c>
      <c r="AY142" s="19" t="s">
        <v>145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9" t="s">
        <v>87</v>
      </c>
      <c r="BK142" s="209">
        <f>ROUND(I142*H142,2)</f>
        <v>0</v>
      </c>
      <c r="BL142" s="19" t="s">
        <v>153</v>
      </c>
      <c r="BM142" s="208" t="s">
        <v>1185</v>
      </c>
    </row>
    <row r="143" s="13" customFormat="1">
      <c r="A143" s="13"/>
      <c r="B143" s="214"/>
      <c r="C143" s="13"/>
      <c r="D143" s="210" t="s">
        <v>157</v>
      </c>
      <c r="E143" s="215" t="s">
        <v>1</v>
      </c>
      <c r="F143" s="216" t="s">
        <v>1186</v>
      </c>
      <c r="G143" s="13"/>
      <c r="H143" s="217">
        <v>31.613</v>
      </c>
      <c r="I143" s="218"/>
      <c r="J143" s="13"/>
      <c r="K143" s="13"/>
      <c r="L143" s="214"/>
      <c r="M143" s="219"/>
      <c r="N143" s="220"/>
      <c r="O143" s="220"/>
      <c r="P143" s="220"/>
      <c r="Q143" s="220"/>
      <c r="R143" s="220"/>
      <c r="S143" s="220"/>
      <c r="T143" s="22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15" t="s">
        <v>157</v>
      </c>
      <c r="AU143" s="215" t="s">
        <v>89</v>
      </c>
      <c r="AV143" s="13" t="s">
        <v>89</v>
      </c>
      <c r="AW143" s="13" t="s">
        <v>36</v>
      </c>
      <c r="AX143" s="13" t="s">
        <v>87</v>
      </c>
      <c r="AY143" s="215" t="s">
        <v>145</v>
      </c>
    </row>
    <row r="144" s="2" customFormat="1" ht="24.15" customHeight="1">
      <c r="A144" s="38"/>
      <c r="B144" s="196"/>
      <c r="C144" s="197" t="s">
        <v>146</v>
      </c>
      <c r="D144" s="197" t="s">
        <v>148</v>
      </c>
      <c r="E144" s="198" t="s">
        <v>326</v>
      </c>
      <c r="F144" s="199" t="s">
        <v>327</v>
      </c>
      <c r="G144" s="200" t="s">
        <v>161</v>
      </c>
      <c r="H144" s="201">
        <v>62.631999999999998</v>
      </c>
      <c r="I144" s="202"/>
      <c r="J144" s="203">
        <f>ROUND(I144*H144,2)</f>
        <v>0</v>
      </c>
      <c r="K144" s="199" t="s">
        <v>311</v>
      </c>
      <c r="L144" s="39"/>
      <c r="M144" s="204" t="s">
        <v>1</v>
      </c>
      <c r="N144" s="205" t="s">
        <v>44</v>
      </c>
      <c r="O144" s="7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153</v>
      </c>
      <c r="AT144" s="208" t="s">
        <v>148</v>
      </c>
      <c r="AU144" s="208" t="s">
        <v>89</v>
      </c>
      <c r="AY144" s="19" t="s">
        <v>145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87</v>
      </c>
      <c r="BK144" s="209">
        <f>ROUND(I144*H144,2)</f>
        <v>0</v>
      </c>
      <c r="BL144" s="19" t="s">
        <v>153</v>
      </c>
      <c r="BM144" s="208" t="s">
        <v>1187</v>
      </c>
    </row>
    <row r="145" s="13" customFormat="1">
      <c r="A145" s="13"/>
      <c r="B145" s="214"/>
      <c r="C145" s="13"/>
      <c r="D145" s="210" t="s">
        <v>157</v>
      </c>
      <c r="E145" s="215" t="s">
        <v>1</v>
      </c>
      <c r="F145" s="216" t="s">
        <v>1188</v>
      </c>
      <c r="G145" s="13"/>
      <c r="H145" s="217">
        <v>62.631999999999998</v>
      </c>
      <c r="I145" s="218"/>
      <c r="J145" s="13"/>
      <c r="K145" s="13"/>
      <c r="L145" s="214"/>
      <c r="M145" s="219"/>
      <c r="N145" s="220"/>
      <c r="O145" s="220"/>
      <c r="P145" s="220"/>
      <c r="Q145" s="220"/>
      <c r="R145" s="220"/>
      <c r="S145" s="220"/>
      <c r="T145" s="22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15" t="s">
        <v>157</v>
      </c>
      <c r="AU145" s="215" t="s">
        <v>89</v>
      </c>
      <c r="AV145" s="13" t="s">
        <v>89</v>
      </c>
      <c r="AW145" s="13" t="s">
        <v>36</v>
      </c>
      <c r="AX145" s="13" t="s">
        <v>87</v>
      </c>
      <c r="AY145" s="215" t="s">
        <v>145</v>
      </c>
    </row>
    <row r="146" s="2" customFormat="1" ht="24.15" customHeight="1">
      <c r="A146" s="38"/>
      <c r="B146" s="196"/>
      <c r="C146" s="197" t="s">
        <v>187</v>
      </c>
      <c r="D146" s="197" t="s">
        <v>148</v>
      </c>
      <c r="E146" s="198" t="s">
        <v>331</v>
      </c>
      <c r="F146" s="199" t="s">
        <v>332</v>
      </c>
      <c r="G146" s="200" t="s">
        <v>161</v>
      </c>
      <c r="H146" s="201">
        <v>3.754</v>
      </c>
      <c r="I146" s="202"/>
      <c r="J146" s="203">
        <f>ROUND(I146*H146,2)</f>
        <v>0</v>
      </c>
      <c r="K146" s="199" t="s">
        <v>311</v>
      </c>
      <c r="L146" s="39"/>
      <c r="M146" s="204" t="s">
        <v>1</v>
      </c>
      <c r="N146" s="205" t="s">
        <v>44</v>
      </c>
      <c r="O146" s="7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153</v>
      </c>
      <c r="AT146" s="208" t="s">
        <v>148</v>
      </c>
      <c r="AU146" s="208" t="s">
        <v>89</v>
      </c>
      <c r="AY146" s="19" t="s">
        <v>145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9" t="s">
        <v>87</v>
      </c>
      <c r="BK146" s="209">
        <f>ROUND(I146*H146,2)</f>
        <v>0</v>
      </c>
      <c r="BL146" s="19" t="s">
        <v>153</v>
      </c>
      <c r="BM146" s="208" t="s">
        <v>1189</v>
      </c>
    </row>
    <row r="147" s="13" customFormat="1">
      <c r="A147" s="13"/>
      <c r="B147" s="214"/>
      <c r="C147" s="13"/>
      <c r="D147" s="210" t="s">
        <v>157</v>
      </c>
      <c r="E147" s="215" t="s">
        <v>1</v>
      </c>
      <c r="F147" s="216" t="s">
        <v>1190</v>
      </c>
      <c r="G147" s="13"/>
      <c r="H147" s="217">
        <v>3.754</v>
      </c>
      <c r="I147" s="218"/>
      <c r="J147" s="13"/>
      <c r="K147" s="13"/>
      <c r="L147" s="214"/>
      <c r="M147" s="219"/>
      <c r="N147" s="220"/>
      <c r="O147" s="220"/>
      <c r="P147" s="220"/>
      <c r="Q147" s="220"/>
      <c r="R147" s="220"/>
      <c r="S147" s="220"/>
      <c r="T147" s="22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5" t="s">
        <v>157</v>
      </c>
      <c r="AU147" s="215" t="s">
        <v>89</v>
      </c>
      <c r="AV147" s="13" t="s">
        <v>89</v>
      </c>
      <c r="AW147" s="13" t="s">
        <v>36</v>
      </c>
      <c r="AX147" s="13" t="s">
        <v>87</v>
      </c>
      <c r="AY147" s="215" t="s">
        <v>145</v>
      </c>
    </row>
    <row r="148" s="2" customFormat="1" ht="14.4" customHeight="1">
      <c r="A148" s="38"/>
      <c r="B148" s="196"/>
      <c r="C148" s="197" t="s">
        <v>194</v>
      </c>
      <c r="D148" s="197" t="s">
        <v>148</v>
      </c>
      <c r="E148" s="198" t="s">
        <v>509</v>
      </c>
      <c r="F148" s="199" t="s">
        <v>510</v>
      </c>
      <c r="G148" s="200" t="s">
        <v>511</v>
      </c>
      <c r="H148" s="201">
        <v>64</v>
      </c>
      <c r="I148" s="202"/>
      <c r="J148" s="203">
        <f>ROUND(I148*H148,2)</f>
        <v>0</v>
      </c>
      <c r="K148" s="199" t="s">
        <v>311</v>
      </c>
      <c r="L148" s="39"/>
      <c r="M148" s="204" t="s">
        <v>1</v>
      </c>
      <c r="N148" s="205" t="s">
        <v>44</v>
      </c>
      <c r="O148" s="77"/>
      <c r="P148" s="206">
        <f>O148*H148</f>
        <v>0</v>
      </c>
      <c r="Q148" s="206">
        <v>0.00133</v>
      </c>
      <c r="R148" s="206">
        <f>Q148*H148</f>
        <v>0.085120000000000001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153</v>
      </c>
      <c r="AT148" s="208" t="s">
        <v>148</v>
      </c>
      <c r="AU148" s="208" t="s">
        <v>89</v>
      </c>
      <c r="AY148" s="19" t="s">
        <v>145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9" t="s">
        <v>87</v>
      </c>
      <c r="BK148" s="209">
        <f>ROUND(I148*H148,2)</f>
        <v>0</v>
      </c>
      <c r="BL148" s="19" t="s">
        <v>153</v>
      </c>
      <c r="BM148" s="208" t="s">
        <v>1191</v>
      </c>
    </row>
    <row r="149" s="13" customFormat="1">
      <c r="A149" s="13"/>
      <c r="B149" s="214"/>
      <c r="C149" s="13"/>
      <c r="D149" s="210" t="s">
        <v>157</v>
      </c>
      <c r="E149" s="215" t="s">
        <v>1</v>
      </c>
      <c r="F149" s="216" t="s">
        <v>1192</v>
      </c>
      <c r="G149" s="13"/>
      <c r="H149" s="217">
        <v>64</v>
      </c>
      <c r="I149" s="218"/>
      <c r="J149" s="13"/>
      <c r="K149" s="13"/>
      <c r="L149" s="214"/>
      <c r="M149" s="219"/>
      <c r="N149" s="220"/>
      <c r="O149" s="220"/>
      <c r="P149" s="220"/>
      <c r="Q149" s="220"/>
      <c r="R149" s="220"/>
      <c r="S149" s="220"/>
      <c r="T149" s="22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5" t="s">
        <v>157</v>
      </c>
      <c r="AU149" s="215" t="s">
        <v>89</v>
      </c>
      <c r="AV149" s="13" t="s">
        <v>89</v>
      </c>
      <c r="AW149" s="13" t="s">
        <v>36</v>
      </c>
      <c r="AX149" s="13" t="s">
        <v>87</v>
      </c>
      <c r="AY149" s="215" t="s">
        <v>145</v>
      </c>
    </row>
    <row r="150" s="2" customFormat="1" ht="14.4" customHeight="1">
      <c r="A150" s="38"/>
      <c r="B150" s="196"/>
      <c r="C150" s="237" t="s">
        <v>180</v>
      </c>
      <c r="D150" s="237" t="s">
        <v>176</v>
      </c>
      <c r="E150" s="238" t="s">
        <v>914</v>
      </c>
      <c r="F150" s="239" t="s">
        <v>915</v>
      </c>
      <c r="G150" s="240" t="s">
        <v>179</v>
      </c>
      <c r="H150" s="241">
        <v>3.1859999999999999</v>
      </c>
      <c r="I150" s="242"/>
      <c r="J150" s="243">
        <f>ROUND(I150*H150,2)</f>
        <v>0</v>
      </c>
      <c r="K150" s="239" t="s">
        <v>311</v>
      </c>
      <c r="L150" s="244"/>
      <c r="M150" s="245" t="s">
        <v>1</v>
      </c>
      <c r="N150" s="246" t="s">
        <v>44</v>
      </c>
      <c r="O150" s="77"/>
      <c r="P150" s="206">
        <f>O150*H150</f>
        <v>0</v>
      </c>
      <c r="Q150" s="206">
        <v>1</v>
      </c>
      <c r="R150" s="206">
        <f>Q150*H150</f>
        <v>3.1859999999999999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180</v>
      </c>
      <c r="AT150" s="208" t="s">
        <v>176</v>
      </c>
      <c r="AU150" s="208" t="s">
        <v>89</v>
      </c>
      <c r="AY150" s="19" t="s">
        <v>145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9" t="s">
        <v>87</v>
      </c>
      <c r="BK150" s="209">
        <f>ROUND(I150*H150,2)</f>
        <v>0</v>
      </c>
      <c r="BL150" s="19" t="s">
        <v>153</v>
      </c>
      <c r="BM150" s="208" t="s">
        <v>1193</v>
      </c>
    </row>
    <row r="151" s="2" customFormat="1">
      <c r="A151" s="38"/>
      <c r="B151" s="39"/>
      <c r="C151" s="38"/>
      <c r="D151" s="210" t="s">
        <v>155</v>
      </c>
      <c r="E151" s="38"/>
      <c r="F151" s="211" t="s">
        <v>917</v>
      </c>
      <c r="G151" s="38"/>
      <c r="H151" s="38"/>
      <c r="I151" s="132"/>
      <c r="J151" s="38"/>
      <c r="K151" s="38"/>
      <c r="L151" s="39"/>
      <c r="M151" s="212"/>
      <c r="N151" s="213"/>
      <c r="O151" s="77"/>
      <c r="P151" s="77"/>
      <c r="Q151" s="77"/>
      <c r="R151" s="77"/>
      <c r="S151" s="77"/>
      <c r="T151" s="7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9" t="s">
        <v>155</v>
      </c>
      <c r="AU151" s="19" t="s">
        <v>89</v>
      </c>
    </row>
    <row r="152" s="13" customFormat="1">
      <c r="A152" s="13"/>
      <c r="B152" s="214"/>
      <c r="C152" s="13"/>
      <c r="D152" s="210" t="s">
        <v>157</v>
      </c>
      <c r="E152" s="215" t="s">
        <v>1</v>
      </c>
      <c r="F152" s="216" t="s">
        <v>1194</v>
      </c>
      <c r="G152" s="13"/>
      <c r="H152" s="217">
        <v>0.46000000000000002</v>
      </c>
      <c r="I152" s="218"/>
      <c r="J152" s="13"/>
      <c r="K152" s="13"/>
      <c r="L152" s="214"/>
      <c r="M152" s="219"/>
      <c r="N152" s="220"/>
      <c r="O152" s="220"/>
      <c r="P152" s="220"/>
      <c r="Q152" s="220"/>
      <c r="R152" s="220"/>
      <c r="S152" s="220"/>
      <c r="T152" s="22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5" t="s">
        <v>157</v>
      </c>
      <c r="AU152" s="215" t="s">
        <v>89</v>
      </c>
      <c r="AV152" s="13" t="s">
        <v>89</v>
      </c>
      <c r="AW152" s="13" t="s">
        <v>36</v>
      </c>
      <c r="AX152" s="13" t="s">
        <v>79</v>
      </c>
      <c r="AY152" s="215" t="s">
        <v>145</v>
      </c>
    </row>
    <row r="153" s="13" customFormat="1">
      <c r="A153" s="13"/>
      <c r="B153" s="214"/>
      <c r="C153" s="13"/>
      <c r="D153" s="210" t="s">
        <v>157</v>
      </c>
      <c r="E153" s="215" t="s">
        <v>1</v>
      </c>
      <c r="F153" s="216" t="s">
        <v>1195</v>
      </c>
      <c r="G153" s="13"/>
      <c r="H153" s="217">
        <v>2.726</v>
      </c>
      <c r="I153" s="218"/>
      <c r="J153" s="13"/>
      <c r="K153" s="13"/>
      <c r="L153" s="214"/>
      <c r="M153" s="219"/>
      <c r="N153" s="220"/>
      <c r="O153" s="220"/>
      <c r="P153" s="220"/>
      <c r="Q153" s="220"/>
      <c r="R153" s="220"/>
      <c r="S153" s="220"/>
      <c r="T153" s="22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5" t="s">
        <v>157</v>
      </c>
      <c r="AU153" s="215" t="s">
        <v>89</v>
      </c>
      <c r="AV153" s="13" t="s">
        <v>89</v>
      </c>
      <c r="AW153" s="13" t="s">
        <v>36</v>
      </c>
      <c r="AX153" s="13" t="s">
        <v>79</v>
      </c>
      <c r="AY153" s="215" t="s">
        <v>145</v>
      </c>
    </row>
    <row r="154" s="15" customFormat="1">
      <c r="A154" s="15"/>
      <c r="B154" s="229"/>
      <c r="C154" s="15"/>
      <c r="D154" s="210" t="s">
        <v>157</v>
      </c>
      <c r="E154" s="230" t="s">
        <v>1</v>
      </c>
      <c r="F154" s="231" t="s">
        <v>171</v>
      </c>
      <c r="G154" s="15"/>
      <c r="H154" s="232">
        <v>3.1859999999999999</v>
      </c>
      <c r="I154" s="233"/>
      <c r="J154" s="15"/>
      <c r="K154" s="15"/>
      <c r="L154" s="229"/>
      <c r="M154" s="234"/>
      <c r="N154" s="235"/>
      <c r="O154" s="235"/>
      <c r="P154" s="235"/>
      <c r="Q154" s="235"/>
      <c r="R154" s="235"/>
      <c r="S154" s="235"/>
      <c r="T154" s="23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30" t="s">
        <v>157</v>
      </c>
      <c r="AU154" s="230" t="s">
        <v>89</v>
      </c>
      <c r="AV154" s="15" t="s">
        <v>153</v>
      </c>
      <c r="AW154" s="15" t="s">
        <v>36</v>
      </c>
      <c r="AX154" s="15" t="s">
        <v>87</v>
      </c>
      <c r="AY154" s="230" t="s">
        <v>145</v>
      </c>
    </row>
    <row r="155" s="2" customFormat="1" ht="24.15" customHeight="1">
      <c r="A155" s="38"/>
      <c r="B155" s="196"/>
      <c r="C155" s="197" t="s">
        <v>202</v>
      </c>
      <c r="D155" s="197" t="s">
        <v>148</v>
      </c>
      <c r="E155" s="198" t="s">
        <v>519</v>
      </c>
      <c r="F155" s="199" t="s">
        <v>520</v>
      </c>
      <c r="G155" s="200" t="s">
        <v>349</v>
      </c>
      <c r="H155" s="201">
        <v>18</v>
      </c>
      <c r="I155" s="202"/>
      <c r="J155" s="203">
        <f>ROUND(I155*H155,2)</f>
        <v>0</v>
      </c>
      <c r="K155" s="199" t="s">
        <v>311</v>
      </c>
      <c r="L155" s="39"/>
      <c r="M155" s="204" t="s">
        <v>1</v>
      </c>
      <c r="N155" s="205" t="s">
        <v>44</v>
      </c>
      <c r="O155" s="77"/>
      <c r="P155" s="206">
        <f>O155*H155</f>
        <v>0</v>
      </c>
      <c r="Q155" s="206">
        <v>0.0264</v>
      </c>
      <c r="R155" s="206">
        <f>Q155*H155</f>
        <v>0.47520000000000001</v>
      </c>
      <c r="S155" s="206">
        <v>0</v>
      </c>
      <c r="T155" s="20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8" t="s">
        <v>153</v>
      </c>
      <c r="AT155" s="208" t="s">
        <v>148</v>
      </c>
      <c r="AU155" s="208" t="s">
        <v>89</v>
      </c>
      <c r="AY155" s="19" t="s">
        <v>145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9" t="s">
        <v>87</v>
      </c>
      <c r="BK155" s="209">
        <f>ROUND(I155*H155,2)</f>
        <v>0</v>
      </c>
      <c r="BL155" s="19" t="s">
        <v>153</v>
      </c>
      <c r="BM155" s="208" t="s">
        <v>1196</v>
      </c>
    </row>
    <row r="156" s="13" customFormat="1">
      <c r="A156" s="13"/>
      <c r="B156" s="214"/>
      <c r="C156" s="13"/>
      <c r="D156" s="210" t="s">
        <v>157</v>
      </c>
      <c r="E156" s="215" t="s">
        <v>1</v>
      </c>
      <c r="F156" s="216" t="s">
        <v>1197</v>
      </c>
      <c r="G156" s="13"/>
      <c r="H156" s="217">
        <v>18</v>
      </c>
      <c r="I156" s="218"/>
      <c r="J156" s="13"/>
      <c r="K156" s="13"/>
      <c r="L156" s="214"/>
      <c r="M156" s="219"/>
      <c r="N156" s="220"/>
      <c r="O156" s="220"/>
      <c r="P156" s="220"/>
      <c r="Q156" s="220"/>
      <c r="R156" s="220"/>
      <c r="S156" s="220"/>
      <c r="T156" s="22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5" t="s">
        <v>157</v>
      </c>
      <c r="AU156" s="215" t="s">
        <v>89</v>
      </c>
      <c r="AV156" s="13" t="s">
        <v>89</v>
      </c>
      <c r="AW156" s="13" t="s">
        <v>36</v>
      </c>
      <c r="AX156" s="13" t="s">
        <v>87</v>
      </c>
      <c r="AY156" s="215" t="s">
        <v>145</v>
      </c>
    </row>
    <row r="157" s="2" customFormat="1" ht="24.15" customHeight="1">
      <c r="A157" s="38"/>
      <c r="B157" s="196"/>
      <c r="C157" s="197" t="s">
        <v>206</v>
      </c>
      <c r="D157" s="197" t="s">
        <v>148</v>
      </c>
      <c r="E157" s="198" t="s">
        <v>336</v>
      </c>
      <c r="F157" s="199" t="s">
        <v>337</v>
      </c>
      <c r="G157" s="200" t="s">
        <v>161</v>
      </c>
      <c r="H157" s="201">
        <v>31.613</v>
      </c>
      <c r="I157" s="202"/>
      <c r="J157" s="203">
        <f>ROUND(I157*H157,2)</f>
        <v>0</v>
      </c>
      <c r="K157" s="199" t="s">
        <v>311</v>
      </c>
      <c r="L157" s="39"/>
      <c r="M157" s="204" t="s">
        <v>1</v>
      </c>
      <c r="N157" s="205" t="s">
        <v>44</v>
      </c>
      <c r="O157" s="77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153</v>
      </c>
      <c r="AT157" s="208" t="s">
        <v>148</v>
      </c>
      <c r="AU157" s="208" t="s">
        <v>89</v>
      </c>
      <c r="AY157" s="19" t="s">
        <v>145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9" t="s">
        <v>87</v>
      </c>
      <c r="BK157" s="209">
        <f>ROUND(I157*H157,2)</f>
        <v>0</v>
      </c>
      <c r="BL157" s="19" t="s">
        <v>153</v>
      </c>
      <c r="BM157" s="208" t="s">
        <v>1198</v>
      </c>
    </row>
    <row r="158" s="13" customFormat="1">
      <c r="A158" s="13"/>
      <c r="B158" s="214"/>
      <c r="C158" s="13"/>
      <c r="D158" s="210" t="s">
        <v>157</v>
      </c>
      <c r="E158" s="215" t="s">
        <v>1</v>
      </c>
      <c r="F158" s="216" t="s">
        <v>1199</v>
      </c>
      <c r="G158" s="13"/>
      <c r="H158" s="217">
        <v>31.613</v>
      </c>
      <c r="I158" s="218"/>
      <c r="J158" s="13"/>
      <c r="K158" s="13"/>
      <c r="L158" s="214"/>
      <c r="M158" s="219"/>
      <c r="N158" s="220"/>
      <c r="O158" s="220"/>
      <c r="P158" s="220"/>
      <c r="Q158" s="220"/>
      <c r="R158" s="220"/>
      <c r="S158" s="220"/>
      <c r="T158" s="22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5" t="s">
        <v>157</v>
      </c>
      <c r="AU158" s="215" t="s">
        <v>89</v>
      </c>
      <c r="AV158" s="13" t="s">
        <v>89</v>
      </c>
      <c r="AW158" s="13" t="s">
        <v>36</v>
      </c>
      <c r="AX158" s="13" t="s">
        <v>87</v>
      </c>
      <c r="AY158" s="215" t="s">
        <v>145</v>
      </c>
    </row>
    <row r="159" s="2" customFormat="1" ht="24.15" customHeight="1">
      <c r="A159" s="38"/>
      <c r="B159" s="196"/>
      <c r="C159" s="197" t="s">
        <v>212</v>
      </c>
      <c r="D159" s="197" t="s">
        <v>148</v>
      </c>
      <c r="E159" s="198" t="s">
        <v>339</v>
      </c>
      <c r="F159" s="199" t="s">
        <v>340</v>
      </c>
      <c r="G159" s="200" t="s">
        <v>161</v>
      </c>
      <c r="H159" s="201">
        <v>39.317</v>
      </c>
      <c r="I159" s="202"/>
      <c r="J159" s="203">
        <f>ROUND(I159*H159,2)</f>
        <v>0</v>
      </c>
      <c r="K159" s="199" t="s">
        <v>311</v>
      </c>
      <c r="L159" s="39"/>
      <c r="M159" s="204" t="s">
        <v>1</v>
      </c>
      <c r="N159" s="205" t="s">
        <v>44</v>
      </c>
      <c r="O159" s="77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8" t="s">
        <v>153</v>
      </c>
      <c r="AT159" s="208" t="s">
        <v>148</v>
      </c>
      <c r="AU159" s="208" t="s">
        <v>89</v>
      </c>
      <c r="AY159" s="19" t="s">
        <v>145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9" t="s">
        <v>87</v>
      </c>
      <c r="BK159" s="209">
        <f>ROUND(I159*H159,2)</f>
        <v>0</v>
      </c>
      <c r="BL159" s="19" t="s">
        <v>153</v>
      </c>
      <c r="BM159" s="208" t="s">
        <v>1200</v>
      </c>
    </row>
    <row r="160" s="13" customFormat="1">
      <c r="A160" s="13"/>
      <c r="B160" s="214"/>
      <c r="C160" s="13"/>
      <c r="D160" s="210" t="s">
        <v>157</v>
      </c>
      <c r="E160" s="215" t="s">
        <v>1</v>
      </c>
      <c r="F160" s="216" t="s">
        <v>1201</v>
      </c>
      <c r="G160" s="13"/>
      <c r="H160" s="217">
        <v>34.773000000000003</v>
      </c>
      <c r="I160" s="218"/>
      <c r="J160" s="13"/>
      <c r="K160" s="13"/>
      <c r="L160" s="214"/>
      <c r="M160" s="219"/>
      <c r="N160" s="220"/>
      <c r="O160" s="220"/>
      <c r="P160" s="220"/>
      <c r="Q160" s="220"/>
      <c r="R160" s="220"/>
      <c r="S160" s="220"/>
      <c r="T160" s="22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15" t="s">
        <v>157</v>
      </c>
      <c r="AU160" s="215" t="s">
        <v>89</v>
      </c>
      <c r="AV160" s="13" t="s">
        <v>89</v>
      </c>
      <c r="AW160" s="13" t="s">
        <v>36</v>
      </c>
      <c r="AX160" s="13" t="s">
        <v>79</v>
      </c>
      <c r="AY160" s="215" t="s">
        <v>145</v>
      </c>
    </row>
    <row r="161" s="13" customFormat="1">
      <c r="A161" s="13"/>
      <c r="B161" s="214"/>
      <c r="C161" s="13"/>
      <c r="D161" s="210" t="s">
        <v>157</v>
      </c>
      <c r="E161" s="215" t="s">
        <v>1</v>
      </c>
      <c r="F161" s="216" t="s">
        <v>1202</v>
      </c>
      <c r="G161" s="13"/>
      <c r="H161" s="217">
        <v>4.5439999999999996</v>
      </c>
      <c r="I161" s="218"/>
      <c r="J161" s="13"/>
      <c r="K161" s="13"/>
      <c r="L161" s="214"/>
      <c r="M161" s="219"/>
      <c r="N161" s="220"/>
      <c r="O161" s="220"/>
      <c r="P161" s="220"/>
      <c r="Q161" s="220"/>
      <c r="R161" s="220"/>
      <c r="S161" s="220"/>
      <c r="T161" s="22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5" t="s">
        <v>157</v>
      </c>
      <c r="AU161" s="215" t="s">
        <v>89</v>
      </c>
      <c r="AV161" s="13" t="s">
        <v>89</v>
      </c>
      <c r="AW161" s="13" t="s">
        <v>36</v>
      </c>
      <c r="AX161" s="13" t="s">
        <v>79</v>
      </c>
      <c r="AY161" s="215" t="s">
        <v>145</v>
      </c>
    </row>
    <row r="162" s="15" customFormat="1">
      <c r="A162" s="15"/>
      <c r="B162" s="229"/>
      <c r="C162" s="15"/>
      <c r="D162" s="210" t="s">
        <v>157</v>
      </c>
      <c r="E162" s="230" t="s">
        <v>1</v>
      </c>
      <c r="F162" s="231" t="s">
        <v>171</v>
      </c>
      <c r="G162" s="15"/>
      <c r="H162" s="232">
        <v>39.317</v>
      </c>
      <c r="I162" s="233"/>
      <c r="J162" s="15"/>
      <c r="K162" s="15"/>
      <c r="L162" s="229"/>
      <c r="M162" s="234"/>
      <c r="N162" s="235"/>
      <c r="O162" s="235"/>
      <c r="P162" s="235"/>
      <c r="Q162" s="235"/>
      <c r="R162" s="235"/>
      <c r="S162" s="235"/>
      <c r="T162" s="23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30" t="s">
        <v>157</v>
      </c>
      <c r="AU162" s="230" t="s">
        <v>89</v>
      </c>
      <c r="AV162" s="15" t="s">
        <v>153</v>
      </c>
      <c r="AW162" s="15" t="s">
        <v>36</v>
      </c>
      <c r="AX162" s="15" t="s">
        <v>87</v>
      </c>
      <c r="AY162" s="230" t="s">
        <v>145</v>
      </c>
    </row>
    <row r="163" s="2" customFormat="1" ht="37.8" customHeight="1">
      <c r="A163" s="38"/>
      <c r="B163" s="196"/>
      <c r="C163" s="197" t="s">
        <v>217</v>
      </c>
      <c r="D163" s="197" t="s">
        <v>148</v>
      </c>
      <c r="E163" s="198" t="s">
        <v>343</v>
      </c>
      <c r="F163" s="199" t="s">
        <v>344</v>
      </c>
      <c r="G163" s="200" t="s">
        <v>161</v>
      </c>
      <c r="H163" s="201">
        <v>393.17000000000002</v>
      </c>
      <c r="I163" s="202"/>
      <c r="J163" s="203">
        <f>ROUND(I163*H163,2)</f>
        <v>0</v>
      </c>
      <c r="K163" s="199" t="s">
        <v>311</v>
      </c>
      <c r="L163" s="39"/>
      <c r="M163" s="204" t="s">
        <v>1</v>
      </c>
      <c r="N163" s="205" t="s">
        <v>44</v>
      </c>
      <c r="O163" s="77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153</v>
      </c>
      <c r="AT163" s="208" t="s">
        <v>148</v>
      </c>
      <c r="AU163" s="208" t="s">
        <v>89</v>
      </c>
      <c r="AY163" s="19" t="s">
        <v>145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9" t="s">
        <v>87</v>
      </c>
      <c r="BK163" s="209">
        <f>ROUND(I163*H163,2)</f>
        <v>0</v>
      </c>
      <c r="BL163" s="19" t="s">
        <v>153</v>
      </c>
      <c r="BM163" s="208" t="s">
        <v>1203</v>
      </c>
    </row>
    <row r="164" s="13" customFormat="1">
      <c r="A164" s="13"/>
      <c r="B164" s="214"/>
      <c r="C164" s="13"/>
      <c r="D164" s="210" t="s">
        <v>157</v>
      </c>
      <c r="E164" s="215" t="s">
        <v>1</v>
      </c>
      <c r="F164" s="216" t="s">
        <v>1204</v>
      </c>
      <c r="G164" s="13"/>
      <c r="H164" s="217">
        <v>393.17000000000002</v>
      </c>
      <c r="I164" s="218"/>
      <c r="J164" s="13"/>
      <c r="K164" s="13"/>
      <c r="L164" s="214"/>
      <c r="M164" s="219"/>
      <c r="N164" s="220"/>
      <c r="O164" s="220"/>
      <c r="P164" s="220"/>
      <c r="Q164" s="220"/>
      <c r="R164" s="220"/>
      <c r="S164" s="220"/>
      <c r="T164" s="22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5" t="s">
        <v>157</v>
      </c>
      <c r="AU164" s="215" t="s">
        <v>89</v>
      </c>
      <c r="AV164" s="13" t="s">
        <v>89</v>
      </c>
      <c r="AW164" s="13" t="s">
        <v>36</v>
      </c>
      <c r="AX164" s="13" t="s">
        <v>87</v>
      </c>
      <c r="AY164" s="215" t="s">
        <v>145</v>
      </c>
    </row>
    <row r="165" s="2" customFormat="1" ht="24.15" customHeight="1">
      <c r="A165" s="38"/>
      <c r="B165" s="196"/>
      <c r="C165" s="197" t="s">
        <v>221</v>
      </c>
      <c r="D165" s="197" t="s">
        <v>148</v>
      </c>
      <c r="E165" s="198" t="s">
        <v>347</v>
      </c>
      <c r="F165" s="199" t="s">
        <v>348</v>
      </c>
      <c r="G165" s="200" t="s">
        <v>349</v>
      </c>
      <c r="H165" s="201">
        <v>40.356000000000002</v>
      </c>
      <c r="I165" s="202"/>
      <c r="J165" s="203">
        <f>ROUND(I165*H165,2)</f>
        <v>0</v>
      </c>
      <c r="K165" s="199" t="s">
        <v>311</v>
      </c>
      <c r="L165" s="39"/>
      <c r="M165" s="204" t="s">
        <v>1</v>
      </c>
      <c r="N165" s="205" t="s">
        <v>44</v>
      </c>
      <c r="O165" s="77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8" t="s">
        <v>153</v>
      </c>
      <c r="AT165" s="208" t="s">
        <v>148</v>
      </c>
      <c r="AU165" s="208" t="s">
        <v>89</v>
      </c>
      <c r="AY165" s="19" t="s">
        <v>145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9" t="s">
        <v>87</v>
      </c>
      <c r="BK165" s="209">
        <f>ROUND(I165*H165,2)</f>
        <v>0</v>
      </c>
      <c r="BL165" s="19" t="s">
        <v>153</v>
      </c>
      <c r="BM165" s="208" t="s">
        <v>1205</v>
      </c>
    </row>
    <row r="166" s="13" customFormat="1">
      <c r="A166" s="13"/>
      <c r="B166" s="214"/>
      <c r="C166" s="13"/>
      <c r="D166" s="210" t="s">
        <v>157</v>
      </c>
      <c r="E166" s="215" t="s">
        <v>1</v>
      </c>
      <c r="F166" s="216" t="s">
        <v>1206</v>
      </c>
      <c r="G166" s="13"/>
      <c r="H166" s="217">
        <v>40.356000000000002</v>
      </c>
      <c r="I166" s="218"/>
      <c r="J166" s="13"/>
      <c r="K166" s="13"/>
      <c r="L166" s="214"/>
      <c r="M166" s="219"/>
      <c r="N166" s="220"/>
      <c r="O166" s="220"/>
      <c r="P166" s="220"/>
      <c r="Q166" s="220"/>
      <c r="R166" s="220"/>
      <c r="S166" s="220"/>
      <c r="T166" s="22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5" t="s">
        <v>157</v>
      </c>
      <c r="AU166" s="215" t="s">
        <v>89</v>
      </c>
      <c r="AV166" s="13" t="s">
        <v>89</v>
      </c>
      <c r="AW166" s="13" t="s">
        <v>36</v>
      </c>
      <c r="AX166" s="13" t="s">
        <v>87</v>
      </c>
      <c r="AY166" s="215" t="s">
        <v>145</v>
      </c>
    </row>
    <row r="167" s="2" customFormat="1" ht="14.4" customHeight="1">
      <c r="A167" s="38"/>
      <c r="B167" s="196"/>
      <c r="C167" s="197" t="s">
        <v>225</v>
      </c>
      <c r="D167" s="197" t="s">
        <v>148</v>
      </c>
      <c r="E167" s="198" t="s">
        <v>352</v>
      </c>
      <c r="F167" s="199" t="s">
        <v>353</v>
      </c>
      <c r="G167" s="200" t="s">
        <v>161</v>
      </c>
      <c r="H167" s="201">
        <v>39.317</v>
      </c>
      <c r="I167" s="202"/>
      <c r="J167" s="203">
        <f>ROUND(I167*H167,2)</f>
        <v>0</v>
      </c>
      <c r="K167" s="199" t="s">
        <v>311</v>
      </c>
      <c r="L167" s="39"/>
      <c r="M167" s="204" t="s">
        <v>1</v>
      </c>
      <c r="N167" s="205" t="s">
        <v>44</v>
      </c>
      <c r="O167" s="77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8" t="s">
        <v>153</v>
      </c>
      <c r="AT167" s="208" t="s">
        <v>148</v>
      </c>
      <c r="AU167" s="208" t="s">
        <v>89</v>
      </c>
      <c r="AY167" s="19" t="s">
        <v>145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9" t="s">
        <v>87</v>
      </c>
      <c r="BK167" s="209">
        <f>ROUND(I167*H167,2)</f>
        <v>0</v>
      </c>
      <c r="BL167" s="19" t="s">
        <v>153</v>
      </c>
      <c r="BM167" s="208" t="s">
        <v>1207</v>
      </c>
    </row>
    <row r="168" s="13" customFormat="1">
      <c r="A168" s="13"/>
      <c r="B168" s="214"/>
      <c r="C168" s="13"/>
      <c r="D168" s="210" t="s">
        <v>157</v>
      </c>
      <c r="E168" s="215" t="s">
        <v>1</v>
      </c>
      <c r="F168" s="216" t="s">
        <v>1208</v>
      </c>
      <c r="G168" s="13"/>
      <c r="H168" s="217">
        <v>39.317</v>
      </c>
      <c r="I168" s="218"/>
      <c r="J168" s="13"/>
      <c r="K168" s="13"/>
      <c r="L168" s="214"/>
      <c r="M168" s="219"/>
      <c r="N168" s="220"/>
      <c r="O168" s="220"/>
      <c r="P168" s="220"/>
      <c r="Q168" s="220"/>
      <c r="R168" s="220"/>
      <c r="S168" s="220"/>
      <c r="T168" s="22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5" t="s">
        <v>157</v>
      </c>
      <c r="AU168" s="215" t="s">
        <v>89</v>
      </c>
      <c r="AV168" s="13" t="s">
        <v>89</v>
      </c>
      <c r="AW168" s="13" t="s">
        <v>36</v>
      </c>
      <c r="AX168" s="13" t="s">
        <v>87</v>
      </c>
      <c r="AY168" s="215" t="s">
        <v>145</v>
      </c>
    </row>
    <row r="169" s="2" customFormat="1" ht="24.15" customHeight="1">
      <c r="A169" s="38"/>
      <c r="B169" s="196"/>
      <c r="C169" s="197" t="s">
        <v>8</v>
      </c>
      <c r="D169" s="197" t="s">
        <v>148</v>
      </c>
      <c r="E169" s="198" t="s">
        <v>356</v>
      </c>
      <c r="F169" s="199" t="s">
        <v>357</v>
      </c>
      <c r="G169" s="200" t="s">
        <v>161</v>
      </c>
      <c r="H169" s="201">
        <v>31.613</v>
      </c>
      <c r="I169" s="202"/>
      <c r="J169" s="203">
        <f>ROUND(I169*H169,2)</f>
        <v>0</v>
      </c>
      <c r="K169" s="199" t="s">
        <v>311</v>
      </c>
      <c r="L169" s="39"/>
      <c r="M169" s="204" t="s">
        <v>1</v>
      </c>
      <c r="N169" s="205" t="s">
        <v>44</v>
      </c>
      <c r="O169" s="77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153</v>
      </c>
      <c r="AT169" s="208" t="s">
        <v>148</v>
      </c>
      <c r="AU169" s="208" t="s">
        <v>89</v>
      </c>
      <c r="AY169" s="19" t="s">
        <v>145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9" t="s">
        <v>87</v>
      </c>
      <c r="BK169" s="209">
        <f>ROUND(I169*H169,2)</f>
        <v>0</v>
      </c>
      <c r="BL169" s="19" t="s">
        <v>153</v>
      </c>
      <c r="BM169" s="208" t="s">
        <v>1209</v>
      </c>
    </row>
    <row r="170" s="13" customFormat="1">
      <c r="A170" s="13"/>
      <c r="B170" s="214"/>
      <c r="C170" s="13"/>
      <c r="D170" s="210" t="s">
        <v>157</v>
      </c>
      <c r="E170" s="215" t="s">
        <v>1</v>
      </c>
      <c r="F170" s="216" t="s">
        <v>1210</v>
      </c>
      <c r="G170" s="13"/>
      <c r="H170" s="217">
        <v>31.613</v>
      </c>
      <c r="I170" s="218"/>
      <c r="J170" s="13"/>
      <c r="K170" s="13"/>
      <c r="L170" s="214"/>
      <c r="M170" s="219"/>
      <c r="N170" s="220"/>
      <c r="O170" s="220"/>
      <c r="P170" s="220"/>
      <c r="Q170" s="220"/>
      <c r="R170" s="220"/>
      <c r="S170" s="220"/>
      <c r="T170" s="22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5" t="s">
        <v>157</v>
      </c>
      <c r="AU170" s="215" t="s">
        <v>89</v>
      </c>
      <c r="AV170" s="13" t="s">
        <v>89</v>
      </c>
      <c r="AW170" s="13" t="s">
        <v>36</v>
      </c>
      <c r="AX170" s="13" t="s">
        <v>87</v>
      </c>
      <c r="AY170" s="215" t="s">
        <v>145</v>
      </c>
    </row>
    <row r="171" s="12" customFormat="1" ht="22.8" customHeight="1">
      <c r="A171" s="12"/>
      <c r="B171" s="183"/>
      <c r="C171" s="12"/>
      <c r="D171" s="184" t="s">
        <v>78</v>
      </c>
      <c r="E171" s="194" t="s">
        <v>89</v>
      </c>
      <c r="F171" s="194" t="s">
        <v>360</v>
      </c>
      <c r="G171" s="12"/>
      <c r="H171" s="12"/>
      <c r="I171" s="186"/>
      <c r="J171" s="195">
        <f>BK171</f>
        <v>0</v>
      </c>
      <c r="K171" s="12"/>
      <c r="L171" s="183"/>
      <c r="M171" s="188"/>
      <c r="N171" s="189"/>
      <c r="O171" s="189"/>
      <c r="P171" s="190">
        <f>SUM(P172:P195)</f>
        <v>0</v>
      </c>
      <c r="Q171" s="189"/>
      <c r="R171" s="190">
        <f>SUM(R172:R195)</f>
        <v>24.581732939999998</v>
      </c>
      <c r="S171" s="189"/>
      <c r="T171" s="191">
        <f>SUM(T172:T195)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84" t="s">
        <v>87</v>
      </c>
      <c r="AT171" s="192" t="s">
        <v>78</v>
      </c>
      <c r="AU171" s="192" t="s">
        <v>87</v>
      </c>
      <c r="AY171" s="184" t="s">
        <v>145</v>
      </c>
      <c r="BK171" s="193">
        <f>SUM(BK172:BK195)</f>
        <v>0</v>
      </c>
    </row>
    <row r="172" s="2" customFormat="1" ht="24.15" customHeight="1">
      <c r="A172" s="38"/>
      <c r="B172" s="196"/>
      <c r="C172" s="197" t="s">
        <v>236</v>
      </c>
      <c r="D172" s="197" t="s">
        <v>148</v>
      </c>
      <c r="E172" s="198" t="s">
        <v>535</v>
      </c>
      <c r="F172" s="199" t="s">
        <v>536</v>
      </c>
      <c r="G172" s="200" t="s">
        <v>511</v>
      </c>
      <c r="H172" s="201">
        <v>64</v>
      </c>
      <c r="I172" s="202"/>
      <c r="J172" s="203">
        <f>ROUND(I172*H172,2)</f>
        <v>0</v>
      </c>
      <c r="K172" s="199" t="s">
        <v>311</v>
      </c>
      <c r="L172" s="39"/>
      <c r="M172" s="204" t="s">
        <v>1</v>
      </c>
      <c r="N172" s="205" t="s">
        <v>44</v>
      </c>
      <c r="O172" s="77"/>
      <c r="P172" s="206">
        <f>O172*H172</f>
        <v>0</v>
      </c>
      <c r="Q172" s="206">
        <v>3.0000000000000001E-05</v>
      </c>
      <c r="R172" s="206">
        <f>Q172*H172</f>
        <v>0.0019200000000000001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153</v>
      </c>
      <c r="AT172" s="208" t="s">
        <v>148</v>
      </c>
      <c r="AU172" s="208" t="s">
        <v>89</v>
      </c>
      <c r="AY172" s="19" t="s">
        <v>145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9" t="s">
        <v>87</v>
      </c>
      <c r="BK172" s="209">
        <f>ROUND(I172*H172,2)</f>
        <v>0</v>
      </c>
      <c r="BL172" s="19" t="s">
        <v>153</v>
      </c>
      <c r="BM172" s="208" t="s">
        <v>1211</v>
      </c>
    </row>
    <row r="173" s="13" customFormat="1">
      <c r="A173" s="13"/>
      <c r="B173" s="214"/>
      <c r="C173" s="13"/>
      <c r="D173" s="210" t="s">
        <v>157</v>
      </c>
      <c r="E173" s="215" t="s">
        <v>1</v>
      </c>
      <c r="F173" s="216" t="s">
        <v>1212</v>
      </c>
      <c r="G173" s="13"/>
      <c r="H173" s="217">
        <v>64</v>
      </c>
      <c r="I173" s="218"/>
      <c r="J173" s="13"/>
      <c r="K173" s="13"/>
      <c r="L173" s="214"/>
      <c r="M173" s="219"/>
      <c r="N173" s="220"/>
      <c r="O173" s="220"/>
      <c r="P173" s="220"/>
      <c r="Q173" s="220"/>
      <c r="R173" s="220"/>
      <c r="S173" s="220"/>
      <c r="T173" s="22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5" t="s">
        <v>157</v>
      </c>
      <c r="AU173" s="215" t="s">
        <v>89</v>
      </c>
      <c r="AV173" s="13" t="s">
        <v>89</v>
      </c>
      <c r="AW173" s="13" t="s">
        <v>36</v>
      </c>
      <c r="AX173" s="13" t="s">
        <v>87</v>
      </c>
      <c r="AY173" s="215" t="s">
        <v>145</v>
      </c>
    </row>
    <row r="174" s="2" customFormat="1" ht="24.15" customHeight="1">
      <c r="A174" s="38"/>
      <c r="B174" s="196"/>
      <c r="C174" s="197" t="s">
        <v>241</v>
      </c>
      <c r="D174" s="197" t="s">
        <v>148</v>
      </c>
      <c r="E174" s="198" t="s">
        <v>539</v>
      </c>
      <c r="F174" s="199" t="s">
        <v>540</v>
      </c>
      <c r="G174" s="200" t="s">
        <v>511</v>
      </c>
      <c r="H174" s="201">
        <v>39.700000000000003</v>
      </c>
      <c r="I174" s="202"/>
      <c r="J174" s="203">
        <f>ROUND(I174*H174,2)</f>
        <v>0</v>
      </c>
      <c r="K174" s="199" t="s">
        <v>311</v>
      </c>
      <c r="L174" s="39"/>
      <c r="M174" s="204" t="s">
        <v>1</v>
      </c>
      <c r="N174" s="205" t="s">
        <v>44</v>
      </c>
      <c r="O174" s="77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153</v>
      </c>
      <c r="AT174" s="208" t="s">
        <v>148</v>
      </c>
      <c r="AU174" s="208" t="s">
        <v>89</v>
      </c>
      <c r="AY174" s="19" t="s">
        <v>145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9" t="s">
        <v>87</v>
      </c>
      <c r="BK174" s="209">
        <f>ROUND(I174*H174,2)</f>
        <v>0</v>
      </c>
      <c r="BL174" s="19" t="s">
        <v>153</v>
      </c>
      <c r="BM174" s="208" t="s">
        <v>1213</v>
      </c>
    </row>
    <row r="175" s="13" customFormat="1">
      <c r="A175" s="13"/>
      <c r="B175" s="214"/>
      <c r="C175" s="13"/>
      <c r="D175" s="210" t="s">
        <v>157</v>
      </c>
      <c r="E175" s="215" t="s">
        <v>1</v>
      </c>
      <c r="F175" s="216" t="s">
        <v>1214</v>
      </c>
      <c r="G175" s="13"/>
      <c r="H175" s="217">
        <v>39.700000000000003</v>
      </c>
      <c r="I175" s="218"/>
      <c r="J175" s="13"/>
      <c r="K175" s="13"/>
      <c r="L175" s="214"/>
      <c r="M175" s="219"/>
      <c r="N175" s="220"/>
      <c r="O175" s="220"/>
      <c r="P175" s="220"/>
      <c r="Q175" s="220"/>
      <c r="R175" s="220"/>
      <c r="S175" s="220"/>
      <c r="T175" s="22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15" t="s">
        <v>157</v>
      </c>
      <c r="AU175" s="215" t="s">
        <v>89</v>
      </c>
      <c r="AV175" s="13" t="s">
        <v>89</v>
      </c>
      <c r="AW175" s="13" t="s">
        <v>36</v>
      </c>
      <c r="AX175" s="13" t="s">
        <v>87</v>
      </c>
      <c r="AY175" s="215" t="s">
        <v>145</v>
      </c>
    </row>
    <row r="176" s="2" customFormat="1" ht="14.4" customHeight="1">
      <c r="A176" s="38"/>
      <c r="B176" s="196"/>
      <c r="C176" s="237" t="s">
        <v>247</v>
      </c>
      <c r="D176" s="237" t="s">
        <v>176</v>
      </c>
      <c r="E176" s="238" t="s">
        <v>543</v>
      </c>
      <c r="F176" s="239" t="s">
        <v>544</v>
      </c>
      <c r="G176" s="240" t="s">
        <v>161</v>
      </c>
      <c r="H176" s="241">
        <v>2.819</v>
      </c>
      <c r="I176" s="242"/>
      <c r="J176" s="243">
        <f>ROUND(I176*H176,2)</f>
        <v>0</v>
      </c>
      <c r="K176" s="239" t="s">
        <v>311</v>
      </c>
      <c r="L176" s="244"/>
      <c r="M176" s="245" t="s">
        <v>1</v>
      </c>
      <c r="N176" s="246" t="s">
        <v>44</v>
      </c>
      <c r="O176" s="77"/>
      <c r="P176" s="206">
        <f>O176*H176</f>
        <v>0</v>
      </c>
      <c r="Q176" s="206">
        <v>2.4289999999999998</v>
      </c>
      <c r="R176" s="206">
        <f>Q176*H176</f>
        <v>6.8473509999999997</v>
      </c>
      <c r="S176" s="206">
        <v>0</v>
      </c>
      <c r="T176" s="20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180</v>
      </c>
      <c r="AT176" s="208" t="s">
        <v>176</v>
      </c>
      <c r="AU176" s="208" t="s">
        <v>89</v>
      </c>
      <c r="AY176" s="19" t="s">
        <v>145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9" t="s">
        <v>87</v>
      </c>
      <c r="BK176" s="209">
        <f>ROUND(I176*H176,2)</f>
        <v>0</v>
      </c>
      <c r="BL176" s="19" t="s">
        <v>153</v>
      </c>
      <c r="BM176" s="208" t="s">
        <v>1215</v>
      </c>
    </row>
    <row r="177" s="13" customFormat="1">
      <c r="A177" s="13"/>
      <c r="B177" s="214"/>
      <c r="C177" s="13"/>
      <c r="D177" s="210" t="s">
        <v>157</v>
      </c>
      <c r="E177" s="215" t="s">
        <v>1</v>
      </c>
      <c r="F177" s="216" t="s">
        <v>1216</v>
      </c>
      <c r="G177" s="13"/>
      <c r="H177" s="217">
        <v>2.819</v>
      </c>
      <c r="I177" s="218"/>
      <c r="J177" s="13"/>
      <c r="K177" s="13"/>
      <c r="L177" s="214"/>
      <c r="M177" s="219"/>
      <c r="N177" s="220"/>
      <c r="O177" s="220"/>
      <c r="P177" s="220"/>
      <c r="Q177" s="220"/>
      <c r="R177" s="220"/>
      <c r="S177" s="220"/>
      <c r="T177" s="22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15" t="s">
        <v>157</v>
      </c>
      <c r="AU177" s="215" t="s">
        <v>89</v>
      </c>
      <c r="AV177" s="13" t="s">
        <v>89</v>
      </c>
      <c r="AW177" s="13" t="s">
        <v>36</v>
      </c>
      <c r="AX177" s="13" t="s">
        <v>87</v>
      </c>
      <c r="AY177" s="215" t="s">
        <v>145</v>
      </c>
    </row>
    <row r="178" s="2" customFormat="1" ht="14.4" customHeight="1">
      <c r="A178" s="38"/>
      <c r="B178" s="196"/>
      <c r="C178" s="197" t="s">
        <v>255</v>
      </c>
      <c r="D178" s="197" t="s">
        <v>148</v>
      </c>
      <c r="E178" s="198" t="s">
        <v>361</v>
      </c>
      <c r="F178" s="199" t="s">
        <v>362</v>
      </c>
      <c r="G178" s="200" t="s">
        <v>161</v>
      </c>
      <c r="H178" s="201">
        <v>6.9420000000000002</v>
      </c>
      <c r="I178" s="202"/>
      <c r="J178" s="203">
        <f>ROUND(I178*H178,2)</f>
        <v>0</v>
      </c>
      <c r="K178" s="199" t="s">
        <v>311</v>
      </c>
      <c r="L178" s="39"/>
      <c r="M178" s="204" t="s">
        <v>1</v>
      </c>
      <c r="N178" s="205" t="s">
        <v>44</v>
      </c>
      <c r="O178" s="77"/>
      <c r="P178" s="206">
        <f>O178*H178</f>
        <v>0</v>
      </c>
      <c r="Q178" s="206">
        <v>2.5262500000000001</v>
      </c>
      <c r="R178" s="206">
        <f>Q178*H178</f>
        <v>17.5372275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153</v>
      </c>
      <c r="AT178" s="208" t="s">
        <v>148</v>
      </c>
      <c r="AU178" s="208" t="s">
        <v>89</v>
      </c>
      <c r="AY178" s="19" t="s">
        <v>145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9" t="s">
        <v>87</v>
      </c>
      <c r="BK178" s="209">
        <f>ROUND(I178*H178,2)</f>
        <v>0</v>
      </c>
      <c r="BL178" s="19" t="s">
        <v>153</v>
      </c>
      <c r="BM178" s="208" t="s">
        <v>1217</v>
      </c>
    </row>
    <row r="179" s="13" customFormat="1">
      <c r="A179" s="13"/>
      <c r="B179" s="214"/>
      <c r="C179" s="13"/>
      <c r="D179" s="210" t="s">
        <v>157</v>
      </c>
      <c r="E179" s="215" t="s">
        <v>1</v>
      </c>
      <c r="F179" s="216" t="s">
        <v>1218</v>
      </c>
      <c r="G179" s="13"/>
      <c r="H179" s="217">
        <v>3.1880000000000002</v>
      </c>
      <c r="I179" s="218"/>
      <c r="J179" s="13"/>
      <c r="K179" s="13"/>
      <c r="L179" s="214"/>
      <c r="M179" s="219"/>
      <c r="N179" s="220"/>
      <c r="O179" s="220"/>
      <c r="P179" s="220"/>
      <c r="Q179" s="220"/>
      <c r="R179" s="220"/>
      <c r="S179" s="220"/>
      <c r="T179" s="22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5" t="s">
        <v>157</v>
      </c>
      <c r="AU179" s="215" t="s">
        <v>89</v>
      </c>
      <c r="AV179" s="13" t="s">
        <v>89</v>
      </c>
      <c r="AW179" s="13" t="s">
        <v>36</v>
      </c>
      <c r="AX179" s="13" t="s">
        <v>79</v>
      </c>
      <c r="AY179" s="215" t="s">
        <v>145</v>
      </c>
    </row>
    <row r="180" s="13" customFormat="1">
      <c r="A180" s="13"/>
      <c r="B180" s="214"/>
      <c r="C180" s="13"/>
      <c r="D180" s="210" t="s">
        <v>157</v>
      </c>
      <c r="E180" s="215" t="s">
        <v>1</v>
      </c>
      <c r="F180" s="216" t="s">
        <v>1219</v>
      </c>
      <c r="G180" s="13"/>
      <c r="H180" s="217">
        <v>3.754</v>
      </c>
      <c r="I180" s="218"/>
      <c r="J180" s="13"/>
      <c r="K180" s="13"/>
      <c r="L180" s="214"/>
      <c r="M180" s="219"/>
      <c r="N180" s="220"/>
      <c r="O180" s="220"/>
      <c r="P180" s="220"/>
      <c r="Q180" s="220"/>
      <c r="R180" s="220"/>
      <c r="S180" s="220"/>
      <c r="T180" s="22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15" t="s">
        <v>157</v>
      </c>
      <c r="AU180" s="215" t="s">
        <v>89</v>
      </c>
      <c r="AV180" s="13" t="s">
        <v>89</v>
      </c>
      <c r="AW180" s="13" t="s">
        <v>36</v>
      </c>
      <c r="AX180" s="13" t="s">
        <v>79</v>
      </c>
      <c r="AY180" s="215" t="s">
        <v>145</v>
      </c>
    </row>
    <row r="181" s="15" customFormat="1">
      <c r="A181" s="15"/>
      <c r="B181" s="229"/>
      <c r="C181" s="15"/>
      <c r="D181" s="210" t="s">
        <v>157</v>
      </c>
      <c r="E181" s="230" t="s">
        <v>1</v>
      </c>
      <c r="F181" s="231" t="s">
        <v>171</v>
      </c>
      <c r="G181" s="15"/>
      <c r="H181" s="232">
        <v>6.9420000000000002</v>
      </c>
      <c r="I181" s="233"/>
      <c r="J181" s="15"/>
      <c r="K181" s="15"/>
      <c r="L181" s="229"/>
      <c r="M181" s="234"/>
      <c r="N181" s="235"/>
      <c r="O181" s="235"/>
      <c r="P181" s="235"/>
      <c r="Q181" s="235"/>
      <c r="R181" s="235"/>
      <c r="S181" s="235"/>
      <c r="T181" s="23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30" t="s">
        <v>157</v>
      </c>
      <c r="AU181" s="230" t="s">
        <v>89</v>
      </c>
      <c r="AV181" s="15" t="s">
        <v>153</v>
      </c>
      <c r="AW181" s="15" t="s">
        <v>36</v>
      </c>
      <c r="AX181" s="15" t="s">
        <v>87</v>
      </c>
      <c r="AY181" s="230" t="s">
        <v>145</v>
      </c>
    </row>
    <row r="182" s="2" customFormat="1" ht="14.4" customHeight="1">
      <c r="A182" s="38"/>
      <c r="B182" s="196"/>
      <c r="C182" s="197" t="s">
        <v>260</v>
      </c>
      <c r="D182" s="197" t="s">
        <v>148</v>
      </c>
      <c r="E182" s="198" t="s">
        <v>366</v>
      </c>
      <c r="F182" s="199" t="s">
        <v>367</v>
      </c>
      <c r="G182" s="200" t="s">
        <v>349</v>
      </c>
      <c r="H182" s="201">
        <v>23.077000000000002</v>
      </c>
      <c r="I182" s="202"/>
      <c r="J182" s="203">
        <f>ROUND(I182*H182,2)</f>
        <v>0</v>
      </c>
      <c r="K182" s="199" t="s">
        <v>311</v>
      </c>
      <c r="L182" s="39"/>
      <c r="M182" s="204" t="s">
        <v>1</v>
      </c>
      <c r="N182" s="205" t="s">
        <v>44</v>
      </c>
      <c r="O182" s="77"/>
      <c r="P182" s="206">
        <f>O182*H182</f>
        <v>0</v>
      </c>
      <c r="Q182" s="206">
        <v>0.0014400000000000001</v>
      </c>
      <c r="R182" s="206">
        <f>Q182*H182</f>
        <v>0.033230880000000004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153</v>
      </c>
      <c r="AT182" s="208" t="s">
        <v>148</v>
      </c>
      <c r="AU182" s="208" t="s">
        <v>89</v>
      </c>
      <c r="AY182" s="19" t="s">
        <v>145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9" t="s">
        <v>87</v>
      </c>
      <c r="BK182" s="209">
        <f>ROUND(I182*H182,2)</f>
        <v>0</v>
      </c>
      <c r="BL182" s="19" t="s">
        <v>153</v>
      </c>
      <c r="BM182" s="208" t="s">
        <v>1220</v>
      </c>
    </row>
    <row r="183" s="13" customFormat="1">
      <c r="A183" s="13"/>
      <c r="B183" s="214"/>
      <c r="C183" s="13"/>
      <c r="D183" s="210" t="s">
        <v>157</v>
      </c>
      <c r="E183" s="215" t="s">
        <v>1</v>
      </c>
      <c r="F183" s="216" t="s">
        <v>1221</v>
      </c>
      <c r="G183" s="13"/>
      <c r="H183" s="217">
        <v>2.1989999999999998</v>
      </c>
      <c r="I183" s="218"/>
      <c r="J183" s="13"/>
      <c r="K183" s="13"/>
      <c r="L183" s="214"/>
      <c r="M183" s="219"/>
      <c r="N183" s="220"/>
      <c r="O183" s="220"/>
      <c r="P183" s="220"/>
      <c r="Q183" s="220"/>
      <c r="R183" s="220"/>
      <c r="S183" s="220"/>
      <c r="T183" s="22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5" t="s">
        <v>157</v>
      </c>
      <c r="AU183" s="215" t="s">
        <v>89</v>
      </c>
      <c r="AV183" s="13" t="s">
        <v>89</v>
      </c>
      <c r="AW183" s="13" t="s">
        <v>36</v>
      </c>
      <c r="AX183" s="13" t="s">
        <v>79</v>
      </c>
      <c r="AY183" s="215" t="s">
        <v>145</v>
      </c>
    </row>
    <row r="184" s="13" customFormat="1">
      <c r="A184" s="13"/>
      <c r="B184" s="214"/>
      <c r="C184" s="13"/>
      <c r="D184" s="210" t="s">
        <v>157</v>
      </c>
      <c r="E184" s="215" t="s">
        <v>1</v>
      </c>
      <c r="F184" s="216" t="s">
        <v>1222</v>
      </c>
      <c r="G184" s="13"/>
      <c r="H184" s="217">
        <v>3.6110000000000002</v>
      </c>
      <c r="I184" s="218"/>
      <c r="J184" s="13"/>
      <c r="K184" s="13"/>
      <c r="L184" s="214"/>
      <c r="M184" s="219"/>
      <c r="N184" s="220"/>
      <c r="O184" s="220"/>
      <c r="P184" s="220"/>
      <c r="Q184" s="220"/>
      <c r="R184" s="220"/>
      <c r="S184" s="220"/>
      <c r="T184" s="22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15" t="s">
        <v>157</v>
      </c>
      <c r="AU184" s="215" t="s">
        <v>89</v>
      </c>
      <c r="AV184" s="13" t="s">
        <v>89</v>
      </c>
      <c r="AW184" s="13" t="s">
        <v>36</v>
      </c>
      <c r="AX184" s="13" t="s">
        <v>79</v>
      </c>
      <c r="AY184" s="215" t="s">
        <v>145</v>
      </c>
    </row>
    <row r="185" s="13" customFormat="1">
      <c r="A185" s="13"/>
      <c r="B185" s="214"/>
      <c r="C185" s="13"/>
      <c r="D185" s="210" t="s">
        <v>157</v>
      </c>
      <c r="E185" s="215" t="s">
        <v>1</v>
      </c>
      <c r="F185" s="216" t="s">
        <v>1223</v>
      </c>
      <c r="G185" s="13"/>
      <c r="H185" s="217">
        <v>2.5790000000000002</v>
      </c>
      <c r="I185" s="218"/>
      <c r="J185" s="13"/>
      <c r="K185" s="13"/>
      <c r="L185" s="214"/>
      <c r="M185" s="219"/>
      <c r="N185" s="220"/>
      <c r="O185" s="220"/>
      <c r="P185" s="220"/>
      <c r="Q185" s="220"/>
      <c r="R185" s="220"/>
      <c r="S185" s="220"/>
      <c r="T185" s="22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5" t="s">
        <v>157</v>
      </c>
      <c r="AU185" s="215" t="s">
        <v>89</v>
      </c>
      <c r="AV185" s="13" t="s">
        <v>89</v>
      </c>
      <c r="AW185" s="13" t="s">
        <v>36</v>
      </c>
      <c r="AX185" s="13" t="s">
        <v>79</v>
      </c>
      <c r="AY185" s="215" t="s">
        <v>145</v>
      </c>
    </row>
    <row r="186" s="13" customFormat="1">
      <c r="A186" s="13"/>
      <c r="B186" s="214"/>
      <c r="C186" s="13"/>
      <c r="D186" s="210" t="s">
        <v>157</v>
      </c>
      <c r="E186" s="215" t="s">
        <v>1</v>
      </c>
      <c r="F186" s="216" t="s">
        <v>1224</v>
      </c>
      <c r="G186" s="13"/>
      <c r="H186" s="217">
        <v>14.688000000000001</v>
      </c>
      <c r="I186" s="218"/>
      <c r="J186" s="13"/>
      <c r="K186" s="13"/>
      <c r="L186" s="214"/>
      <c r="M186" s="219"/>
      <c r="N186" s="220"/>
      <c r="O186" s="220"/>
      <c r="P186" s="220"/>
      <c r="Q186" s="220"/>
      <c r="R186" s="220"/>
      <c r="S186" s="220"/>
      <c r="T186" s="22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5" t="s">
        <v>157</v>
      </c>
      <c r="AU186" s="215" t="s">
        <v>89</v>
      </c>
      <c r="AV186" s="13" t="s">
        <v>89</v>
      </c>
      <c r="AW186" s="13" t="s">
        <v>36</v>
      </c>
      <c r="AX186" s="13" t="s">
        <v>79</v>
      </c>
      <c r="AY186" s="215" t="s">
        <v>145</v>
      </c>
    </row>
    <row r="187" s="15" customFormat="1">
      <c r="A187" s="15"/>
      <c r="B187" s="229"/>
      <c r="C187" s="15"/>
      <c r="D187" s="210" t="s">
        <v>157</v>
      </c>
      <c r="E187" s="230" t="s">
        <v>1</v>
      </c>
      <c r="F187" s="231" t="s">
        <v>171</v>
      </c>
      <c r="G187" s="15"/>
      <c r="H187" s="232">
        <v>23.077000000000002</v>
      </c>
      <c r="I187" s="233"/>
      <c r="J187" s="15"/>
      <c r="K187" s="15"/>
      <c r="L187" s="229"/>
      <c r="M187" s="234"/>
      <c r="N187" s="235"/>
      <c r="O187" s="235"/>
      <c r="P187" s="235"/>
      <c r="Q187" s="235"/>
      <c r="R187" s="235"/>
      <c r="S187" s="235"/>
      <c r="T187" s="23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30" t="s">
        <v>157</v>
      </c>
      <c r="AU187" s="230" t="s">
        <v>89</v>
      </c>
      <c r="AV187" s="15" t="s">
        <v>153</v>
      </c>
      <c r="AW187" s="15" t="s">
        <v>36</v>
      </c>
      <c r="AX187" s="15" t="s">
        <v>87</v>
      </c>
      <c r="AY187" s="230" t="s">
        <v>145</v>
      </c>
    </row>
    <row r="188" s="2" customFormat="1" ht="14.4" customHeight="1">
      <c r="A188" s="38"/>
      <c r="B188" s="196"/>
      <c r="C188" s="197" t="s">
        <v>7</v>
      </c>
      <c r="D188" s="197" t="s">
        <v>148</v>
      </c>
      <c r="E188" s="198" t="s">
        <v>370</v>
      </c>
      <c r="F188" s="199" t="s">
        <v>371</v>
      </c>
      <c r="G188" s="200" t="s">
        <v>349</v>
      </c>
      <c r="H188" s="201">
        <v>23.077000000000002</v>
      </c>
      <c r="I188" s="202"/>
      <c r="J188" s="203">
        <f>ROUND(I188*H188,2)</f>
        <v>0</v>
      </c>
      <c r="K188" s="199" t="s">
        <v>311</v>
      </c>
      <c r="L188" s="39"/>
      <c r="M188" s="204" t="s">
        <v>1</v>
      </c>
      <c r="N188" s="205" t="s">
        <v>44</v>
      </c>
      <c r="O188" s="77"/>
      <c r="P188" s="206">
        <f>O188*H188</f>
        <v>0</v>
      </c>
      <c r="Q188" s="206">
        <v>4.0000000000000003E-05</v>
      </c>
      <c r="R188" s="206">
        <f>Q188*H188</f>
        <v>0.00092308000000000017</v>
      </c>
      <c r="S188" s="206">
        <v>0</v>
      </c>
      <c r="T188" s="20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153</v>
      </c>
      <c r="AT188" s="208" t="s">
        <v>148</v>
      </c>
      <c r="AU188" s="208" t="s">
        <v>89</v>
      </c>
      <c r="AY188" s="19" t="s">
        <v>145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9" t="s">
        <v>87</v>
      </c>
      <c r="BK188" s="209">
        <f>ROUND(I188*H188,2)</f>
        <v>0</v>
      </c>
      <c r="BL188" s="19" t="s">
        <v>153</v>
      </c>
      <c r="BM188" s="208" t="s">
        <v>1225</v>
      </c>
    </row>
    <row r="189" s="13" customFormat="1">
      <c r="A189" s="13"/>
      <c r="B189" s="214"/>
      <c r="C189" s="13"/>
      <c r="D189" s="210" t="s">
        <v>157</v>
      </c>
      <c r="E189" s="215" t="s">
        <v>1</v>
      </c>
      <c r="F189" s="216" t="s">
        <v>1221</v>
      </c>
      <c r="G189" s="13"/>
      <c r="H189" s="217">
        <v>2.1989999999999998</v>
      </c>
      <c r="I189" s="218"/>
      <c r="J189" s="13"/>
      <c r="K189" s="13"/>
      <c r="L189" s="214"/>
      <c r="M189" s="219"/>
      <c r="N189" s="220"/>
      <c r="O189" s="220"/>
      <c r="P189" s="220"/>
      <c r="Q189" s="220"/>
      <c r="R189" s="220"/>
      <c r="S189" s="220"/>
      <c r="T189" s="22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15" t="s">
        <v>157</v>
      </c>
      <c r="AU189" s="215" t="s">
        <v>89</v>
      </c>
      <c r="AV189" s="13" t="s">
        <v>89</v>
      </c>
      <c r="AW189" s="13" t="s">
        <v>36</v>
      </c>
      <c r="AX189" s="13" t="s">
        <v>79</v>
      </c>
      <c r="AY189" s="215" t="s">
        <v>145</v>
      </c>
    </row>
    <row r="190" s="13" customFormat="1">
      <c r="A190" s="13"/>
      <c r="B190" s="214"/>
      <c r="C190" s="13"/>
      <c r="D190" s="210" t="s">
        <v>157</v>
      </c>
      <c r="E190" s="215" t="s">
        <v>1</v>
      </c>
      <c r="F190" s="216" t="s">
        <v>1222</v>
      </c>
      <c r="G190" s="13"/>
      <c r="H190" s="217">
        <v>3.6110000000000002</v>
      </c>
      <c r="I190" s="218"/>
      <c r="J190" s="13"/>
      <c r="K190" s="13"/>
      <c r="L190" s="214"/>
      <c r="M190" s="219"/>
      <c r="N190" s="220"/>
      <c r="O190" s="220"/>
      <c r="P190" s="220"/>
      <c r="Q190" s="220"/>
      <c r="R190" s="220"/>
      <c r="S190" s="220"/>
      <c r="T190" s="22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5" t="s">
        <v>157</v>
      </c>
      <c r="AU190" s="215" t="s">
        <v>89</v>
      </c>
      <c r="AV190" s="13" t="s">
        <v>89</v>
      </c>
      <c r="AW190" s="13" t="s">
        <v>36</v>
      </c>
      <c r="AX190" s="13" t="s">
        <v>79</v>
      </c>
      <c r="AY190" s="215" t="s">
        <v>145</v>
      </c>
    </row>
    <row r="191" s="13" customFormat="1">
      <c r="A191" s="13"/>
      <c r="B191" s="214"/>
      <c r="C191" s="13"/>
      <c r="D191" s="210" t="s">
        <v>157</v>
      </c>
      <c r="E191" s="215" t="s">
        <v>1</v>
      </c>
      <c r="F191" s="216" t="s">
        <v>1223</v>
      </c>
      <c r="G191" s="13"/>
      <c r="H191" s="217">
        <v>2.5790000000000002</v>
      </c>
      <c r="I191" s="218"/>
      <c r="J191" s="13"/>
      <c r="K191" s="13"/>
      <c r="L191" s="214"/>
      <c r="M191" s="219"/>
      <c r="N191" s="220"/>
      <c r="O191" s="220"/>
      <c r="P191" s="220"/>
      <c r="Q191" s="220"/>
      <c r="R191" s="220"/>
      <c r="S191" s="220"/>
      <c r="T191" s="22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15" t="s">
        <v>157</v>
      </c>
      <c r="AU191" s="215" t="s">
        <v>89</v>
      </c>
      <c r="AV191" s="13" t="s">
        <v>89</v>
      </c>
      <c r="AW191" s="13" t="s">
        <v>36</v>
      </c>
      <c r="AX191" s="13" t="s">
        <v>79</v>
      </c>
      <c r="AY191" s="215" t="s">
        <v>145</v>
      </c>
    </row>
    <row r="192" s="13" customFormat="1">
      <c r="A192" s="13"/>
      <c r="B192" s="214"/>
      <c r="C192" s="13"/>
      <c r="D192" s="210" t="s">
        <v>157</v>
      </c>
      <c r="E192" s="215" t="s">
        <v>1</v>
      </c>
      <c r="F192" s="216" t="s">
        <v>1224</v>
      </c>
      <c r="G192" s="13"/>
      <c r="H192" s="217">
        <v>14.688000000000001</v>
      </c>
      <c r="I192" s="218"/>
      <c r="J192" s="13"/>
      <c r="K192" s="13"/>
      <c r="L192" s="214"/>
      <c r="M192" s="219"/>
      <c r="N192" s="220"/>
      <c r="O192" s="220"/>
      <c r="P192" s="220"/>
      <c r="Q192" s="220"/>
      <c r="R192" s="220"/>
      <c r="S192" s="220"/>
      <c r="T192" s="22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15" t="s">
        <v>157</v>
      </c>
      <c r="AU192" s="215" t="s">
        <v>89</v>
      </c>
      <c r="AV192" s="13" t="s">
        <v>89</v>
      </c>
      <c r="AW192" s="13" t="s">
        <v>36</v>
      </c>
      <c r="AX192" s="13" t="s">
        <v>79</v>
      </c>
      <c r="AY192" s="215" t="s">
        <v>145</v>
      </c>
    </row>
    <row r="193" s="15" customFormat="1">
      <c r="A193" s="15"/>
      <c r="B193" s="229"/>
      <c r="C193" s="15"/>
      <c r="D193" s="210" t="s">
        <v>157</v>
      </c>
      <c r="E193" s="230" t="s">
        <v>1</v>
      </c>
      <c r="F193" s="231" t="s">
        <v>171</v>
      </c>
      <c r="G193" s="15"/>
      <c r="H193" s="232">
        <v>23.077000000000002</v>
      </c>
      <c r="I193" s="233"/>
      <c r="J193" s="15"/>
      <c r="K193" s="15"/>
      <c r="L193" s="229"/>
      <c r="M193" s="234"/>
      <c r="N193" s="235"/>
      <c r="O193" s="235"/>
      <c r="P193" s="235"/>
      <c r="Q193" s="235"/>
      <c r="R193" s="235"/>
      <c r="S193" s="235"/>
      <c r="T193" s="23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30" t="s">
        <v>157</v>
      </c>
      <c r="AU193" s="230" t="s">
        <v>89</v>
      </c>
      <c r="AV193" s="15" t="s">
        <v>153</v>
      </c>
      <c r="AW193" s="15" t="s">
        <v>36</v>
      </c>
      <c r="AX193" s="15" t="s">
        <v>87</v>
      </c>
      <c r="AY193" s="230" t="s">
        <v>145</v>
      </c>
    </row>
    <row r="194" s="2" customFormat="1" ht="24.15" customHeight="1">
      <c r="A194" s="38"/>
      <c r="B194" s="196"/>
      <c r="C194" s="197" t="s">
        <v>274</v>
      </c>
      <c r="D194" s="197" t="s">
        <v>148</v>
      </c>
      <c r="E194" s="198" t="s">
        <v>374</v>
      </c>
      <c r="F194" s="199" t="s">
        <v>375</v>
      </c>
      <c r="G194" s="200" t="s">
        <v>179</v>
      </c>
      <c r="H194" s="201">
        <v>0.152</v>
      </c>
      <c r="I194" s="202"/>
      <c r="J194" s="203">
        <f>ROUND(I194*H194,2)</f>
        <v>0</v>
      </c>
      <c r="K194" s="199" t="s">
        <v>311</v>
      </c>
      <c r="L194" s="39"/>
      <c r="M194" s="204" t="s">
        <v>1</v>
      </c>
      <c r="N194" s="205" t="s">
        <v>44</v>
      </c>
      <c r="O194" s="77"/>
      <c r="P194" s="206">
        <f>O194*H194</f>
        <v>0</v>
      </c>
      <c r="Q194" s="206">
        <v>1.0597399999999999</v>
      </c>
      <c r="R194" s="206">
        <f>Q194*H194</f>
        <v>0.16108047999999997</v>
      </c>
      <c r="S194" s="206">
        <v>0</v>
      </c>
      <c r="T194" s="20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8" t="s">
        <v>153</v>
      </c>
      <c r="AT194" s="208" t="s">
        <v>148</v>
      </c>
      <c r="AU194" s="208" t="s">
        <v>89</v>
      </c>
      <c r="AY194" s="19" t="s">
        <v>145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9" t="s">
        <v>87</v>
      </c>
      <c r="BK194" s="209">
        <f>ROUND(I194*H194,2)</f>
        <v>0</v>
      </c>
      <c r="BL194" s="19" t="s">
        <v>153</v>
      </c>
      <c r="BM194" s="208" t="s">
        <v>1226</v>
      </c>
    </row>
    <row r="195" s="13" customFormat="1">
      <c r="A195" s="13"/>
      <c r="B195" s="214"/>
      <c r="C195" s="13"/>
      <c r="D195" s="210" t="s">
        <v>157</v>
      </c>
      <c r="E195" s="215" t="s">
        <v>1</v>
      </c>
      <c r="F195" s="216" t="s">
        <v>1227</v>
      </c>
      <c r="G195" s="13"/>
      <c r="H195" s="217">
        <v>0.152</v>
      </c>
      <c r="I195" s="218"/>
      <c r="J195" s="13"/>
      <c r="K195" s="13"/>
      <c r="L195" s="214"/>
      <c r="M195" s="219"/>
      <c r="N195" s="220"/>
      <c r="O195" s="220"/>
      <c r="P195" s="220"/>
      <c r="Q195" s="220"/>
      <c r="R195" s="220"/>
      <c r="S195" s="220"/>
      <c r="T195" s="22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15" t="s">
        <v>157</v>
      </c>
      <c r="AU195" s="215" t="s">
        <v>89</v>
      </c>
      <c r="AV195" s="13" t="s">
        <v>89</v>
      </c>
      <c r="AW195" s="13" t="s">
        <v>36</v>
      </c>
      <c r="AX195" s="13" t="s">
        <v>87</v>
      </c>
      <c r="AY195" s="215" t="s">
        <v>145</v>
      </c>
    </row>
    <row r="196" s="12" customFormat="1" ht="22.8" customHeight="1">
      <c r="A196" s="12"/>
      <c r="B196" s="183"/>
      <c r="C196" s="12"/>
      <c r="D196" s="184" t="s">
        <v>78</v>
      </c>
      <c r="E196" s="194" t="s">
        <v>172</v>
      </c>
      <c r="F196" s="194" t="s">
        <v>378</v>
      </c>
      <c r="G196" s="12"/>
      <c r="H196" s="12"/>
      <c r="I196" s="186"/>
      <c r="J196" s="195">
        <f>BK196</f>
        <v>0</v>
      </c>
      <c r="K196" s="12"/>
      <c r="L196" s="183"/>
      <c r="M196" s="188"/>
      <c r="N196" s="189"/>
      <c r="O196" s="189"/>
      <c r="P196" s="190">
        <f>SUM(P197:P210)</f>
        <v>0</v>
      </c>
      <c r="Q196" s="189"/>
      <c r="R196" s="190">
        <f>SUM(R197:R210)</f>
        <v>23.120768470000002</v>
      </c>
      <c r="S196" s="189"/>
      <c r="T196" s="191">
        <f>SUM(T197:T210)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84" t="s">
        <v>87</v>
      </c>
      <c r="AT196" s="192" t="s">
        <v>78</v>
      </c>
      <c r="AU196" s="192" t="s">
        <v>87</v>
      </c>
      <c r="AY196" s="184" t="s">
        <v>145</v>
      </c>
      <c r="BK196" s="193">
        <f>SUM(BK197:BK210)</f>
        <v>0</v>
      </c>
    </row>
    <row r="197" s="2" customFormat="1" ht="14.4" customHeight="1">
      <c r="A197" s="38"/>
      <c r="B197" s="196"/>
      <c r="C197" s="197" t="s">
        <v>278</v>
      </c>
      <c r="D197" s="197" t="s">
        <v>148</v>
      </c>
      <c r="E197" s="198" t="s">
        <v>562</v>
      </c>
      <c r="F197" s="199" t="s">
        <v>563</v>
      </c>
      <c r="G197" s="200" t="s">
        <v>161</v>
      </c>
      <c r="H197" s="201">
        <v>4.7759999999999998</v>
      </c>
      <c r="I197" s="202"/>
      <c r="J197" s="203">
        <f>ROUND(I197*H197,2)</f>
        <v>0</v>
      </c>
      <c r="K197" s="199" t="s">
        <v>311</v>
      </c>
      <c r="L197" s="39"/>
      <c r="M197" s="204" t="s">
        <v>1</v>
      </c>
      <c r="N197" s="205" t="s">
        <v>44</v>
      </c>
      <c r="O197" s="77"/>
      <c r="P197" s="206">
        <f>O197*H197</f>
        <v>0</v>
      </c>
      <c r="Q197" s="206">
        <v>2.4535100000000001</v>
      </c>
      <c r="R197" s="206">
        <f>Q197*H197</f>
        <v>11.71796376</v>
      </c>
      <c r="S197" s="206">
        <v>0</v>
      </c>
      <c r="T197" s="20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8" t="s">
        <v>153</v>
      </c>
      <c r="AT197" s="208" t="s">
        <v>148</v>
      </c>
      <c r="AU197" s="208" t="s">
        <v>89</v>
      </c>
      <c r="AY197" s="19" t="s">
        <v>145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9" t="s">
        <v>87</v>
      </c>
      <c r="BK197" s="209">
        <f>ROUND(I197*H197,2)</f>
        <v>0</v>
      </c>
      <c r="BL197" s="19" t="s">
        <v>153</v>
      </c>
      <c r="BM197" s="208" t="s">
        <v>1228</v>
      </c>
    </row>
    <row r="198" s="13" customFormat="1">
      <c r="A198" s="13"/>
      <c r="B198" s="214"/>
      <c r="C198" s="13"/>
      <c r="D198" s="210" t="s">
        <v>157</v>
      </c>
      <c r="E198" s="215" t="s">
        <v>1</v>
      </c>
      <c r="F198" s="216" t="s">
        <v>1229</v>
      </c>
      <c r="G198" s="13"/>
      <c r="H198" s="217">
        <v>4.7759999999999998</v>
      </c>
      <c r="I198" s="218"/>
      <c r="J198" s="13"/>
      <c r="K198" s="13"/>
      <c r="L198" s="214"/>
      <c r="M198" s="219"/>
      <c r="N198" s="220"/>
      <c r="O198" s="220"/>
      <c r="P198" s="220"/>
      <c r="Q198" s="220"/>
      <c r="R198" s="220"/>
      <c r="S198" s="220"/>
      <c r="T198" s="22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15" t="s">
        <v>157</v>
      </c>
      <c r="AU198" s="215" t="s">
        <v>89</v>
      </c>
      <c r="AV198" s="13" t="s">
        <v>89</v>
      </c>
      <c r="AW198" s="13" t="s">
        <v>36</v>
      </c>
      <c r="AX198" s="13" t="s">
        <v>87</v>
      </c>
      <c r="AY198" s="215" t="s">
        <v>145</v>
      </c>
    </row>
    <row r="199" s="2" customFormat="1" ht="24.15" customHeight="1">
      <c r="A199" s="38"/>
      <c r="B199" s="196"/>
      <c r="C199" s="197" t="s">
        <v>283</v>
      </c>
      <c r="D199" s="197" t="s">
        <v>148</v>
      </c>
      <c r="E199" s="198" t="s">
        <v>569</v>
      </c>
      <c r="F199" s="199" t="s">
        <v>570</v>
      </c>
      <c r="G199" s="200" t="s">
        <v>349</v>
      </c>
      <c r="H199" s="201">
        <v>19.471</v>
      </c>
      <c r="I199" s="202"/>
      <c r="J199" s="203">
        <f>ROUND(I199*H199,2)</f>
        <v>0</v>
      </c>
      <c r="K199" s="199" t="s">
        <v>311</v>
      </c>
      <c r="L199" s="39"/>
      <c r="M199" s="204" t="s">
        <v>1</v>
      </c>
      <c r="N199" s="205" t="s">
        <v>44</v>
      </c>
      <c r="O199" s="77"/>
      <c r="P199" s="206">
        <f>O199*H199</f>
        <v>0</v>
      </c>
      <c r="Q199" s="206">
        <v>0.00132</v>
      </c>
      <c r="R199" s="206">
        <f>Q199*H199</f>
        <v>0.025701720000000001</v>
      </c>
      <c r="S199" s="206">
        <v>0</v>
      </c>
      <c r="T199" s="20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8" t="s">
        <v>153</v>
      </c>
      <c r="AT199" s="208" t="s">
        <v>148</v>
      </c>
      <c r="AU199" s="208" t="s">
        <v>89</v>
      </c>
      <c r="AY199" s="19" t="s">
        <v>145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9" t="s">
        <v>87</v>
      </c>
      <c r="BK199" s="209">
        <f>ROUND(I199*H199,2)</f>
        <v>0</v>
      </c>
      <c r="BL199" s="19" t="s">
        <v>153</v>
      </c>
      <c r="BM199" s="208" t="s">
        <v>1230</v>
      </c>
    </row>
    <row r="200" s="13" customFormat="1">
      <c r="A200" s="13"/>
      <c r="B200" s="214"/>
      <c r="C200" s="13"/>
      <c r="D200" s="210" t="s">
        <v>157</v>
      </c>
      <c r="E200" s="215" t="s">
        <v>1</v>
      </c>
      <c r="F200" s="216" t="s">
        <v>1231</v>
      </c>
      <c r="G200" s="13"/>
      <c r="H200" s="217">
        <v>19.471</v>
      </c>
      <c r="I200" s="218"/>
      <c r="J200" s="13"/>
      <c r="K200" s="13"/>
      <c r="L200" s="214"/>
      <c r="M200" s="219"/>
      <c r="N200" s="220"/>
      <c r="O200" s="220"/>
      <c r="P200" s="220"/>
      <c r="Q200" s="220"/>
      <c r="R200" s="220"/>
      <c r="S200" s="220"/>
      <c r="T200" s="22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15" t="s">
        <v>157</v>
      </c>
      <c r="AU200" s="215" t="s">
        <v>89</v>
      </c>
      <c r="AV200" s="13" t="s">
        <v>89</v>
      </c>
      <c r="AW200" s="13" t="s">
        <v>36</v>
      </c>
      <c r="AX200" s="13" t="s">
        <v>87</v>
      </c>
      <c r="AY200" s="215" t="s">
        <v>145</v>
      </c>
    </row>
    <row r="201" s="2" customFormat="1" ht="24.15" customHeight="1">
      <c r="A201" s="38"/>
      <c r="B201" s="196"/>
      <c r="C201" s="197" t="s">
        <v>288</v>
      </c>
      <c r="D201" s="197" t="s">
        <v>148</v>
      </c>
      <c r="E201" s="198" t="s">
        <v>573</v>
      </c>
      <c r="F201" s="199" t="s">
        <v>574</v>
      </c>
      <c r="G201" s="200" t="s">
        <v>349</v>
      </c>
      <c r="H201" s="201">
        <v>19.471</v>
      </c>
      <c r="I201" s="202"/>
      <c r="J201" s="203">
        <f>ROUND(I201*H201,2)</f>
        <v>0</v>
      </c>
      <c r="K201" s="199" t="s">
        <v>311</v>
      </c>
      <c r="L201" s="39"/>
      <c r="M201" s="204" t="s">
        <v>1</v>
      </c>
      <c r="N201" s="205" t="s">
        <v>44</v>
      </c>
      <c r="O201" s="77"/>
      <c r="P201" s="206">
        <f>O201*H201</f>
        <v>0</v>
      </c>
      <c r="Q201" s="206">
        <v>4.0000000000000003E-05</v>
      </c>
      <c r="R201" s="206">
        <f>Q201*H201</f>
        <v>0.00077884000000000004</v>
      </c>
      <c r="S201" s="206">
        <v>0</v>
      </c>
      <c r="T201" s="20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8" t="s">
        <v>153</v>
      </c>
      <c r="AT201" s="208" t="s">
        <v>148</v>
      </c>
      <c r="AU201" s="208" t="s">
        <v>89</v>
      </c>
      <c r="AY201" s="19" t="s">
        <v>145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9" t="s">
        <v>87</v>
      </c>
      <c r="BK201" s="209">
        <f>ROUND(I201*H201,2)</f>
        <v>0</v>
      </c>
      <c r="BL201" s="19" t="s">
        <v>153</v>
      </c>
      <c r="BM201" s="208" t="s">
        <v>1232</v>
      </c>
    </row>
    <row r="202" s="2" customFormat="1" ht="14.4" customHeight="1">
      <c r="A202" s="38"/>
      <c r="B202" s="196"/>
      <c r="C202" s="197" t="s">
        <v>420</v>
      </c>
      <c r="D202" s="197" t="s">
        <v>148</v>
      </c>
      <c r="E202" s="198" t="s">
        <v>577</v>
      </c>
      <c r="F202" s="199" t="s">
        <v>578</v>
      </c>
      <c r="G202" s="200" t="s">
        <v>179</v>
      </c>
      <c r="H202" s="201">
        <v>0.22</v>
      </c>
      <c r="I202" s="202"/>
      <c r="J202" s="203">
        <f>ROUND(I202*H202,2)</f>
        <v>0</v>
      </c>
      <c r="K202" s="199" t="s">
        <v>311</v>
      </c>
      <c r="L202" s="39"/>
      <c r="M202" s="204" t="s">
        <v>1</v>
      </c>
      <c r="N202" s="205" t="s">
        <v>44</v>
      </c>
      <c r="O202" s="77"/>
      <c r="P202" s="206">
        <f>O202*H202</f>
        <v>0</v>
      </c>
      <c r="Q202" s="206">
        <v>1.0763700000000001</v>
      </c>
      <c r="R202" s="206">
        <f>Q202*H202</f>
        <v>0.23680140000000002</v>
      </c>
      <c r="S202" s="206">
        <v>0</v>
      </c>
      <c r="T202" s="20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8" t="s">
        <v>153</v>
      </c>
      <c r="AT202" s="208" t="s">
        <v>148</v>
      </c>
      <c r="AU202" s="208" t="s">
        <v>89</v>
      </c>
      <c r="AY202" s="19" t="s">
        <v>145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9" t="s">
        <v>87</v>
      </c>
      <c r="BK202" s="209">
        <f>ROUND(I202*H202,2)</f>
        <v>0</v>
      </c>
      <c r="BL202" s="19" t="s">
        <v>153</v>
      </c>
      <c r="BM202" s="208" t="s">
        <v>1233</v>
      </c>
    </row>
    <row r="203" s="13" customFormat="1">
      <c r="A203" s="13"/>
      <c r="B203" s="214"/>
      <c r="C203" s="13"/>
      <c r="D203" s="210" t="s">
        <v>157</v>
      </c>
      <c r="E203" s="215" t="s">
        <v>1</v>
      </c>
      <c r="F203" s="216" t="s">
        <v>1234</v>
      </c>
      <c r="G203" s="13"/>
      <c r="H203" s="217">
        <v>0.22</v>
      </c>
      <c r="I203" s="218"/>
      <c r="J203" s="13"/>
      <c r="K203" s="13"/>
      <c r="L203" s="214"/>
      <c r="M203" s="219"/>
      <c r="N203" s="220"/>
      <c r="O203" s="220"/>
      <c r="P203" s="220"/>
      <c r="Q203" s="220"/>
      <c r="R203" s="220"/>
      <c r="S203" s="220"/>
      <c r="T203" s="22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15" t="s">
        <v>157</v>
      </c>
      <c r="AU203" s="215" t="s">
        <v>89</v>
      </c>
      <c r="AV203" s="13" t="s">
        <v>89</v>
      </c>
      <c r="AW203" s="13" t="s">
        <v>36</v>
      </c>
      <c r="AX203" s="13" t="s">
        <v>87</v>
      </c>
      <c r="AY203" s="215" t="s">
        <v>145</v>
      </c>
    </row>
    <row r="204" s="2" customFormat="1" ht="24.15" customHeight="1">
      <c r="A204" s="38"/>
      <c r="B204" s="196"/>
      <c r="C204" s="197" t="s">
        <v>425</v>
      </c>
      <c r="D204" s="197" t="s">
        <v>148</v>
      </c>
      <c r="E204" s="198" t="s">
        <v>581</v>
      </c>
      <c r="F204" s="199" t="s">
        <v>582</v>
      </c>
      <c r="G204" s="200" t="s">
        <v>179</v>
      </c>
      <c r="H204" s="201">
        <v>0.17499999999999999</v>
      </c>
      <c r="I204" s="202"/>
      <c r="J204" s="203">
        <f>ROUND(I204*H204,2)</f>
        <v>0</v>
      </c>
      <c r="K204" s="199" t="s">
        <v>311</v>
      </c>
      <c r="L204" s="39"/>
      <c r="M204" s="204" t="s">
        <v>1</v>
      </c>
      <c r="N204" s="205" t="s">
        <v>44</v>
      </c>
      <c r="O204" s="77"/>
      <c r="P204" s="206">
        <f>O204*H204</f>
        <v>0</v>
      </c>
      <c r="Q204" s="206">
        <v>1.0597300000000001</v>
      </c>
      <c r="R204" s="206">
        <f>Q204*H204</f>
        <v>0.18545275</v>
      </c>
      <c r="S204" s="206">
        <v>0</v>
      </c>
      <c r="T204" s="20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8" t="s">
        <v>153</v>
      </c>
      <c r="AT204" s="208" t="s">
        <v>148</v>
      </c>
      <c r="AU204" s="208" t="s">
        <v>89</v>
      </c>
      <c r="AY204" s="19" t="s">
        <v>145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9" t="s">
        <v>87</v>
      </c>
      <c r="BK204" s="209">
        <f>ROUND(I204*H204,2)</f>
        <v>0</v>
      </c>
      <c r="BL204" s="19" t="s">
        <v>153</v>
      </c>
      <c r="BM204" s="208" t="s">
        <v>1235</v>
      </c>
    </row>
    <row r="205" s="13" customFormat="1">
      <c r="A205" s="13"/>
      <c r="B205" s="214"/>
      <c r="C205" s="13"/>
      <c r="D205" s="210" t="s">
        <v>157</v>
      </c>
      <c r="E205" s="215" t="s">
        <v>1</v>
      </c>
      <c r="F205" s="216" t="s">
        <v>1236</v>
      </c>
      <c r="G205" s="13"/>
      <c r="H205" s="217">
        <v>0.17499999999999999</v>
      </c>
      <c r="I205" s="218"/>
      <c r="J205" s="13"/>
      <c r="K205" s="13"/>
      <c r="L205" s="214"/>
      <c r="M205" s="219"/>
      <c r="N205" s="220"/>
      <c r="O205" s="220"/>
      <c r="P205" s="220"/>
      <c r="Q205" s="220"/>
      <c r="R205" s="220"/>
      <c r="S205" s="220"/>
      <c r="T205" s="22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15" t="s">
        <v>157</v>
      </c>
      <c r="AU205" s="215" t="s">
        <v>89</v>
      </c>
      <c r="AV205" s="13" t="s">
        <v>89</v>
      </c>
      <c r="AW205" s="13" t="s">
        <v>36</v>
      </c>
      <c r="AX205" s="13" t="s">
        <v>87</v>
      </c>
      <c r="AY205" s="215" t="s">
        <v>145</v>
      </c>
    </row>
    <row r="206" s="2" customFormat="1" ht="24.15" customHeight="1">
      <c r="A206" s="38"/>
      <c r="B206" s="196"/>
      <c r="C206" s="197" t="s">
        <v>429</v>
      </c>
      <c r="D206" s="197" t="s">
        <v>148</v>
      </c>
      <c r="E206" s="198" t="s">
        <v>379</v>
      </c>
      <c r="F206" s="199" t="s">
        <v>380</v>
      </c>
      <c r="G206" s="200" t="s">
        <v>190</v>
      </c>
      <c r="H206" s="201">
        <v>7</v>
      </c>
      <c r="I206" s="202"/>
      <c r="J206" s="203">
        <f>ROUND(I206*H206,2)</f>
        <v>0</v>
      </c>
      <c r="K206" s="199" t="s">
        <v>311</v>
      </c>
      <c r="L206" s="39"/>
      <c r="M206" s="204" t="s">
        <v>1</v>
      </c>
      <c r="N206" s="205" t="s">
        <v>44</v>
      </c>
      <c r="O206" s="77"/>
      <c r="P206" s="206">
        <f>O206*H206</f>
        <v>0</v>
      </c>
      <c r="Q206" s="206">
        <v>0.14401</v>
      </c>
      <c r="R206" s="206">
        <f>Q206*H206</f>
        <v>1.00807</v>
      </c>
      <c r="S206" s="206">
        <v>0</v>
      </c>
      <c r="T206" s="20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8" t="s">
        <v>153</v>
      </c>
      <c r="AT206" s="208" t="s">
        <v>148</v>
      </c>
      <c r="AU206" s="208" t="s">
        <v>89</v>
      </c>
      <c r="AY206" s="19" t="s">
        <v>145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9" t="s">
        <v>87</v>
      </c>
      <c r="BK206" s="209">
        <f>ROUND(I206*H206,2)</f>
        <v>0</v>
      </c>
      <c r="BL206" s="19" t="s">
        <v>153</v>
      </c>
      <c r="BM206" s="208" t="s">
        <v>1237</v>
      </c>
    </row>
    <row r="207" s="13" customFormat="1">
      <c r="A207" s="13"/>
      <c r="B207" s="214"/>
      <c r="C207" s="13"/>
      <c r="D207" s="210" t="s">
        <v>157</v>
      </c>
      <c r="E207" s="215" t="s">
        <v>1</v>
      </c>
      <c r="F207" s="216" t="s">
        <v>194</v>
      </c>
      <c r="G207" s="13"/>
      <c r="H207" s="217">
        <v>7</v>
      </c>
      <c r="I207" s="218"/>
      <c r="J207" s="13"/>
      <c r="K207" s="13"/>
      <c r="L207" s="214"/>
      <c r="M207" s="219"/>
      <c r="N207" s="220"/>
      <c r="O207" s="220"/>
      <c r="P207" s="220"/>
      <c r="Q207" s="220"/>
      <c r="R207" s="220"/>
      <c r="S207" s="220"/>
      <c r="T207" s="22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5" t="s">
        <v>157</v>
      </c>
      <c r="AU207" s="215" t="s">
        <v>89</v>
      </c>
      <c r="AV207" s="13" t="s">
        <v>89</v>
      </c>
      <c r="AW207" s="13" t="s">
        <v>36</v>
      </c>
      <c r="AX207" s="13" t="s">
        <v>87</v>
      </c>
      <c r="AY207" s="215" t="s">
        <v>145</v>
      </c>
    </row>
    <row r="208" s="2" customFormat="1" ht="14.4" customHeight="1">
      <c r="A208" s="38"/>
      <c r="B208" s="196"/>
      <c r="C208" s="237" t="s">
        <v>435</v>
      </c>
      <c r="D208" s="237" t="s">
        <v>176</v>
      </c>
      <c r="E208" s="238" t="s">
        <v>586</v>
      </c>
      <c r="F208" s="239" t="s">
        <v>587</v>
      </c>
      <c r="G208" s="240" t="s">
        <v>384</v>
      </c>
      <c r="H208" s="241">
        <v>5</v>
      </c>
      <c r="I208" s="242"/>
      <c r="J208" s="243">
        <f>ROUND(I208*H208,2)</f>
        <v>0</v>
      </c>
      <c r="K208" s="239" t="s">
        <v>1</v>
      </c>
      <c r="L208" s="244"/>
      <c r="M208" s="245" t="s">
        <v>1</v>
      </c>
      <c r="N208" s="246" t="s">
        <v>44</v>
      </c>
      <c r="O208" s="77"/>
      <c r="P208" s="206">
        <f>O208*H208</f>
        <v>0</v>
      </c>
      <c r="Q208" s="206">
        <v>1.343</v>
      </c>
      <c r="R208" s="206">
        <f>Q208*H208</f>
        <v>6.7149999999999999</v>
      </c>
      <c r="S208" s="206">
        <v>0</v>
      </c>
      <c r="T208" s="20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8" t="s">
        <v>180</v>
      </c>
      <c r="AT208" s="208" t="s">
        <v>176</v>
      </c>
      <c r="AU208" s="208" t="s">
        <v>89</v>
      </c>
      <c r="AY208" s="19" t="s">
        <v>145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9" t="s">
        <v>87</v>
      </c>
      <c r="BK208" s="209">
        <f>ROUND(I208*H208,2)</f>
        <v>0</v>
      </c>
      <c r="BL208" s="19" t="s">
        <v>153</v>
      </c>
      <c r="BM208" s="208" t="s">
        <v>1238</v>
      </c>
    </row>
    <row r="209" s="2" customFormat="1" ht="14.4" customHeight="1">
      <c r="A209" s="38"/>
      <c r="B209" s="196"/>
      <c r="C209" s="237" t="s">
        <v>441</v>
      </c>
      <c r="D209" s="237" t="s">
        <v>176</v>
      </c>
      <c r="E209" s="238" t="s">
        <v>589</v>
      </c>
      <c r="F209" s="239" t="s">
        <v>590</v>
      </c>
      <c r="G209" s="240" t="s">
        <v>384</v>
      </c>
      <c r="H209" s="241">
        <v>1</v>
      </c>
      <c r="I209" s="242"/>
      <c r="J209" s="243">
        <f>ROUND(I209*H209,2)</f>
        <v>0</v>
      </c>
      <c r="K209" s="239" t="s">
        <v>1</v>
      </c>
      <c r="L209" s="244"/>
      <c r="M209" s="245" t="s">
        <v>1</v>
      </c>
      <c r="N209" s="246" t="s">
        <v>44</v>
      </c>
      <c r="O209" s="77"/>
      <c r="P209" s="206">
        <f>O209*H209</f>
        <v>0</v>
      </c>
      <c r="Q209" s="206">
        <v>1.591</v>
      </c>
      <c r="R209" s="206">
        <f>Q209*H209</f>
        <v>1.591</v>
      </c>
      <c r="S209" s="206">
        <v>0</v>
      </c>
      <c r="T209" s="20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180</v>
      </c>
      <c r="AT209" s="208" t="s">
        <v>176</v>
      </c>
      <c r="AU209" s="208" t="s">
        <v>89</v>
      </c>
      <c r="AY209" s="19" t="s">
        <v>145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9" t="s">
        <v>87</v>
      </c>
      <c r="BK209" s="209">
        <f>ROUND(I209*H209,2)</f>
        <v>0</v>
      </c>
      <c r="BL209" s="19" t="s">
        <v>153</v>
      </c>
      <c r="BM209" s="208" t="s">
        <v>1239</v>
      </c>
    </row>
    <row r="210" s="2" customFormat="1" ht="14.4" customHeight="1">
      <c r="A210" s="38"/>
      <c r="B210" s="196"/>
      <c r="C210" s="237" t="s">
        <v>450</v>
      </c>
      <c r="D210" s="237" t="s">
        <v>176</v>
      </c>
      <c r="E210" s="238" t="s">
        <v>592</v>
      </c>
      <c r="F210" s="239" t="s">
        <v>593</v>
      </c>
      <c r="G210" s="240" t="s">
        <v>384</v>
      </c>
      <c r="H210" s="241">
        <v>1</v>
      </c>
      <c r="I210" s="242"/>
      <c r="J210" s="243">
        <f>ROUND(I210*H210,2)</f>
        <v>0</v>
      </c>
      <c r="K210" s="239" t="s">
        <v>1</v>
      </c>
      <c r="L210" s="244"/>
      <c r="M210" s="245" t="s">
        <v>1</v>
      </c>
      <c r="N210" s="246" t="s">
        <v>44</v>
      </c>
      <c r="O210" s="77"/>
      <c r="P210" s="206">
        <f>O210*H210</f>
        <v>0</v>
      </c>
      <c r="Q210" s="206">
        <v>1.6399999999999999</v>
      </c>
      <c r="R210" s="206">
        <f>Q210*H210</f>
        <v>1.6399999999999999</v>
      </c>
      <c r="S210" s="206">
        <v>0</v>
      </c>
      <c r="T210" s="20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8" t="s">
        <v>180</v>
      </c>
      <c r="AT210" s="208" t="s">
        <v>176</v>
      </c>
      <c r="AU210" s="208" t="s">
        <v>89</v>
      </c>
      <c r="AY210" s="19" t="s">
        <v>145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9" t="s">
        <v>87</v>
      </c>
      <c r="BK210" s="209">
        <f>ROUND(I210*H210,2)</f>
        <v>0</v>
      </c>
      <c r="BL210" s="19" t="s">
        <v>153</v>
      </c>
      <c r="BM210" s="208" t="s">
        <v>1240</v>
      </c>
    </row>
    <row r="211" s="12" customFormat="1" ht="22.8" customHeight="1">
      <c r="A211" s="12"/>
      <c r="B211" s="183"/>
      <c r="C211" s="12"/>
      <c r="D211" s="184" t="s">
        <v>78</v>
      </c>
      <c r="E211" s="194" t="s">
        <v>153</v>
      </c>
      <c r="F211" s="194" t="s">
        <v>392</v>
      </c>
      <c r="G211" s="12"/>
      <c r="H211" s="12"/>
      <c r="I211" s="186"/>
      <c r="J211" s="195">
        <f>BK211</f>
        <v>0</v>
      </c>
      <c r="K211" s="12"/>
      <c r="L211" s="183"/>
      <c r="M211" s="188"/>
      <c r="N211" s="189"/>
      <c r="O211" s="189"/>
      <c r="P211" s="190">
        <f>SUM(P212:P219)</f>
        <v>0</v>
      </c>
      <c r="Q211" s="189"/>
      <c r="R211" s="190">
        <f>SUM(R212:R219)</f>
        <v>96.331141200000019</v>
      </c>
      <c r="S211" s="189"/>
      <c r="T211" s="191">
        <f>SUM(T212:T219)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84" t="s">
        <v>87</v>
      </c>
      <c r="AT211" s="192" t="s">
        <v>78</v>
      </c>
      <c r="AU211" s="192" t="s">
        <v>87</v>
      </c>
      <c r="AY211" s="184" t="s">
        <v>145</v>
      </c>
      <c r="BK211" s="193">
        <f>SUM(BK212:BK219)</f>
        <v>0</v>
      </c>
    </row>
    <row r="212" s="2" customFormat="1" ht="24.15" customHeight="1">
      <c r="A212" s="38"/>
      <c r="B212" s="196"/>
      <c r="C212" s="197" t="s">
        <v>455</v>
      </c>
      <c r="D212" s="197" t="s">
        <v>148</v>
      </c>
      <c r="E212" s="198" t="s">
        <v>595</v>
      </c>
      <c r="F212" s="199" t="s">
        <v>596</v>
      </c>
      <c r="G212" s="200" t="s">
        <v>349</v>
      </c>
      <c r="H212" s="201">
        <v>17.030000000000001</v>
      </c>
      <c r="I212" s="202"/>
      <c r="J212" s="203">
        <f>ROUND(I212*H212,2)</f>
        <v>0</v>
      </c>
      <c r="K212" s="199" t="s">
        <v>311</v>
      </c>
      <c r="L212" s="39"/>
      <c r="M212" s="204" t="s">
        <v>1</v>
      </c>
      <c r="N212" s="205" t="s">
        <v>44</v>
      </c>
      <c r="O212" s="77"/>
      <c r="P212" s="206">
        <f>O212*H212</f>
        <v>0</v>
      </c>
      <c r="Q212" s="206">
        <v>0.45584000000000002</v>
      </c>
      <c r="R212" s="206">
        <f>Q212*H212</f>
        <v>7.7629552000000013</v>
      </c>
      <c r="S212" s="206">
        <v>0</v>
      </c>
      <c r="T212" s="20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8" t="s">
        <v>153</v>
      </c>
      <c r="AT212" s="208" t="s">
        <v>148</v>
      </c>
      <c r="AU212" s="208" t="s">
        <v>89</v>
      </c>
      <c r="AY212" s="19" t="s">
        <v>145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9" t="s">
        <v>87</v>
      </c>
      <c r="BK212" s="209">
        <f>ROUND(I212*H212,2)</f>
        <v>0</v>
      </c>
      <c r="BL212" s="19" t="s">
        <v>153</v>
      </c>
      <c r="BM212" s="208" t="s">
        <v>1241</v>
      </c>
    </row>
    <row r="213" s="13" customFormat="1">
      <c r="A213" s="13"/>
      <c r="B213" s="214"/>
      <c r="C213" s="13"/>
      <c r="D213" s="210" t="s">
        <v>157</v>
      </c>
      <c r="E213" s="215" t="s">
        <v>1</v>
      </c>
      <c r="F213" s="216" t="s">
        <v>1242</v>
      </c>
      <c r="G213" s="13"/>
      <c r="H213" s="217">
        <v>17.030000000000001</v>
      </c>
      <c r="I213" s="218"/>
      <c r="J213" s="13"/>
      <c r="K213" s="13"/>
      <c r="L213" s="214"/>
      <c r="M213" s="219"/>
      <c r="N213" s="220"/>
      <c r="O213" s="220"/>
      <c r="P213" s="220"/>
      <c r="Q213" s="220"/>
      <c r="R213" s="220"/>
      <c r="S213" s="220"/>
      <c r="T213" s="22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15" t="s">
        <v>157</v>
      </c>
      <c r="AU213" s="215" t="s">
        <v>89</v>
      </c>
      <c r="AV213" s="13" t="s">
        <v>89</v>
      </c>
      <c r="AW213" s="13" t="s">
        <v>36</v>
      </c>
      <c r="AX213" s="13" t="s">
        <v>87</v>
      </c>
      <c r="AY213" s="215" t="s">
        <v>145</v>
      </c>
    </row>
    <row r="214" s="2" customFormat="1" ht="24.15" customHeight="1">
      <c r="A214" s="38"/>
      <c r="B214" s="196"/>
      <c r="C214" s="197" t="s">
        <v>460</v>
      </c>
      <c r="D214" s="197" t="s">
        <v>148</v>
      </c>
      <c r="E214" s="198" t="s">
        <v>397</v>
      </c>
      <c r="F214" s="199" t="s">
        <v>398</v>
      </c>
      <c r="G214" s="200" t="s">
        <v>161</v>
      </c>
      <c r="H214" s="201">
        <v>31.613</v>
      </c>
      <c r="I214" s="202"/>
      <c r="J214" s="203">
        <f>ROUND(I214*H214,2)</f>
        <v>0</v>
      </c>
      <c r="K214" s="199" t="s">
        <v>311</v>
      </c>
      <c r="L214" s="39"/>
      <c r="M214" s="204" t="s">
        <v>1</v>
      </c>
      <c r="N214" s="205" t="s">
        <v>44</v>
      </c>
      <c r="O214" s="77"/>
      <c r="P214" s="206">
        <f>O214*H214</f>
        <v>0</v>
      </c>
      <c r="Q214" s="206">
        <v>2.4500000000000002</v>
      </c>
      <c r="R214" s="206">
        <f>Q214*H214</f>
        <v>77.451850000000007</v>
      </c>
      <c r="S214" s="206">
        <v>0</v>
      </c>
      <c r="T214" s="20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8" t="s">
        <v>153</v>
      </c>
      <c r="AT214" s="208" t="s">
        <v>148</v>
      </c>
      <c r="AU214" s="208" t="s">
        <v>89</v>
      </c>
      <c r="AY214" s="19" t="s">
        <v>145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9" t="s">
        <v>87</v>
      </c>
      <c r="BK214" s="209">
        <f>ROUND(I214*H214,2)</f>
        <v>0</v>
      </c>
      <c r="BL214" s="19" t="s">
        <v>153</v>
      </c>
      <c r="BM214" s="208" t="s">
        <v>1243</v>
      </c>
    </row>
    <row r="215" s="13" customFormat="1">
      <c r="A215" s="13"/>
      <c r="B215" s="214"/>
      <c r="C215" s="13"/>
      <c r="D215" s="210" t="s">
        <v>157</v>
      </c>
      <c r="E215" s="215" t="s">
        <v>1</v>
      </c>
      <c r="F215" s="216" t="s">
        <v>1186</v>
      </c>
      <c r="G215" s="13"/>
      <c r="H215" s="217">
        <v>31.613</v>
      </c>
      <c r="I215" s="218"/>
      <c r="J215" s="13"/>
      <c r="K215" s="13"/>
      <c r="L215" s="214"/>
      <c r="M215" s="219"/>
      <c r="N215" s="220"/>
      <c r="O215" s="220"/>
      <c r="P215" s="220"/>
      <c r="Q215" s="220"/>
      <c r="R215" s="220"/>
      <c r="S215" s="220"/>
      <c r="T215" s="22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15" t="s">
        <v>157</v>
      </c>
      <c r="AU215" s="215" t="s">
        <v>89</v>
      </c>
      <c r="AV215" s="13" t="s">
        <v>89</v>
      </c>
      <c r="AW215" s="13" t="s">
        <v>36</v>
      </c>
      <c r="AX215" s="13" t="s">
        <v>87</v>
      </c>
      <c r="AY215" s="215" t="s">
        <v>145</v>
      </c>
    </row>
    <row r="216" s="2" customFormat="1" ht="24.15" customHeight="1">
      <c r="A216" s="38"/>
      <c r="B216" s="196"/>
      <c r="C216" s="197" t="s">
        <v>465</v>
      </c>
      <c r="D216" s="197" t="s">
        <v>148</v>
      </c>
      <c r="E216" s="198" t="s">
        <v>404</v>
      </c>
      <c r="F216" s="199" t="s">
        <v>405</v>
      </c>
      <c r="G216" s="200" t="s">
        <v>349</v>
      </c>
      <c r="H216" s="201">
        <v>10.779999999999999</v>
      </c>
      <c r="I216" s="202"/>
      <c r="J216" s="203">
        <f>ROUND(I216*H216,2)</f>
        <v>0</v>
      </c>
      <c r="K216" s="199" t="s">
        <v>311</v>
      </c>
      <c r="L216" s="39"/>
      <c r="M216" s="204" t="s">
        <v>1</v>
      </c>
      <c r="N216" s="205" t="s">
        <v>44</v>
      </c>
      <c r="O216" s="77"/>
      <c r="P216" s="206">
        <f>O216*H216</f>
        <v>0</v>
      </c>
      <c r="Q216" s="206">
        <v>1.0311999999999999</v>
      </c>
      <c r="R216" s="206">
        <f>Q216*H216</f>
        <v>11.116335999999999</v>
      </c>
      <c r="S216" s="206">
        <v>0</v>
      </c>
      <c r="T216" s="20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8" t="s">
        <v>153</v>
      </c>
      <c r="AT216" s="208" t="s">
        <v>148</v>
      </c>
      <c r="AU216" s="208" t="s">
        <v>89</v>
      </c>
      <c r="AY216" s="19" t="s">
        <v>145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9" t="s">
        <v>87</v>
      </c>
      <c r="BK216" s="209">
        <f>ROUND(I216*H216,2)</f>
        <v>0</v>
      </c>
      <c r="BL216" s="19" t="s">
        <v>153</v>
      </c>
      <c r="BM216" s="208" t="s">
        <v>1244</v>
      </c>
    </row>
    <row r="217" s="13" customFormat="1">
      <c r="A217" s="13"/>
      <c r="B217" s="214"/>
      <c r="C217" s="13"/>
      <c r="D217" s="210" t="s">
        <v>157</v>
      </c>
      <c r="E217" s="215" t="s">
        <v>1</v>
      </c>
      <c r="F217" s="216" t="s">
        <v>1245</v>
      </c>
      <c r="G217" s="13"/>
      <c r="H217" s="217">
        <v>5.9199999999999999</v>
      </c>
      <c r="I217" s="218"/>
      <c r="J217" s="13"/>
      <c r="K217" s="13"/>
      <c r="L217" s="214"/>
      <c r="M217" s="219"/>
      <c r="N217" s="220"/>
      <c r="O217" s="220"/>
      <c r="P217" s="220"/>
      <c r="Q217" s="220"/>
      <c r="R217" s="220"/>
      <c r="S217" s="220"/>
      <c r="T217" s="22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15" t="s">
        <v>157</v>
      </c>
      <c r="AU217" s="215" t="s">
        <v>89</v>
      </c>
      <c r="AV217" s="13" t="s">
        <v>89</v>
      </c>
      <c r="AW217" s="13" t="s">
        <v>36</v>
      </c>
      <c r="AX217" s="13" t="s">
        <v>79</v>
      </c>
      <c r="AY217" s="215" t="s">
        <v>145</v>
      </c>
    </row>
    <row r="218" s="13" customFormat="1">
      <c r="A218" s="13"/>
      <c r="B218" s="214"/>
      <c r="C218" s="13"/>
      <c r="D218" s="210" t="s">
        <v>157</v>
      </c>
      <c r="E218" s="215" t="s">
        <v>1</v>
      </c>
      <c r="F218" s="216" t="s">
        <v>1246</v>
      </c>
      <c r="G218" s="13"/>
      <c r="H218" s="217">
        <v>4.8600000000000003</v>
      </c>
      <c r="I218" s="218"/>
      <c r="J218" s="13"/>
      <c r="K218" s="13"/>
      <c r="L218" s="214"/>
      <c r="M218" s="219"/>
      <c r="N218" s="220"/>
      <c r="O218" s="220"/>
      <c r="P218" s="220"/>
      <c r="Q218" s="220"/>
      <c r="R218" s="220"/>
      <c r="S218" s="220"/>
      <c r="T218" s="22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15" t="s">
        <v>157</v>
      </c>
      <c r="AU218" s="215" t="s">
        <v>89</v>
      </c>
      <c r="AV218" s="13" t="s">
        <v>89</v>
      </c>
      <c r="AW218" s="13" t="s">
        <v>36</v>
      </c>
      <c r="AX218" s="13" t="s">
        <v>79</v>
      </c>
      <c r="AY218" s="215" t="s">
        <v>145</v>
      </c>
    </row>
    <row r="219" s="15" customFormat="1">
      <c r="A219" s="15"/>
      <c r="B219" s="229"/>
      <c r="C219" s="15"/>
      <c r="D219" s="210" t="s">
        <v>157</v>
      </c>
      <c r="E219" s="230" t="s">
        <v>1</v>
      </c>
      <c r="F219" s="231" t="s">
        <v>171</v>
      </c>
      <c r="G219" s="15"/>
      <c r="H219" s="232">
        <v>10.779999999999999</v>
      </c>
      <c r="I219" s="233"/>
      <c r="J219" s="15"/>
      <c r="K219" s="15"/>
      <c r="L219" s="229"/>
      <c r="M219" s="234"/>
      <c r="N219" s="235"/>
      <c r="O219" s="235"/>
      <c r="P219" s="235"/>
      <c r="Q219" s="235"/>
      <c r="R219" s="235"/>
      <c r="S219" s="235"/>
      <c r="T219" s="23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30" t="s">
        <v>157</v>
      </c>
      <c r="AU219" s="230" t="s">
        <v>89</v>
      </c>
      <c r="AV219" s="15" t="s">
        <v>153</v>
      </c>
      <c r="AW219" s="15" t="s">
        <v>36</v>
      </c>
      <c r="AX219" s="15" t="s">
        <v>87</v>
      </c>
      <c r="AY219" s="230" t="s">
        <v>145</v>
      </c>
    </row>
    <row r="220" s="12" customFormat="1" ht="22.8" customHeight="1">
      <c r="A220" s="12"/>
      <c r="B220" s="183"/>
      <c r="C220" s="12"/>
      <c r="D220" s="184" t="s">
        <v>78</v>
      </c>
      <c r="E220" s="194" t="s">
        <v>202</v>
      </c>
      <c r="F220" s="194" t="s">
        <v>410</v>
      </c>
      <c r="G220" s="12"/>
      <c r="H220" s="12"/>
      <c r="I220" s="186"/>
      <c r="J220" s="195">
        <f>BK220</f>
        <v>0</v>
      </c>
      <c r="K220" s="12"/>
      <c r="L220" s="183"/>
      <c r="M220" s="188"/>
      <c r="N220" s="189"/>
      <c r="O220" s="189"/>
      <c r="P220" s="190">
        <f>SUM(P221:P226)</f>
        <v>0</v>
      </c>
      <c r="Q220" s="189"/>
      <c r="R220" s="190">
        <f>SUM(R221:R226)</f>
        <v>1.9027753999999999</v>
      </c>
      <c r="S220" s="189"/>
      <c r="T220" s="191">
        <f>SUM(T221:T226)</f>
        <v>39.177660000000003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84" t="s">
        <v>87</v>
      </c>
      <c r="AT220" s="192" t="s">
        <v>78</v>
      </c>
      <c r="AU220" s="192" t="s">
        <v>87</v>
      </c>
      <c r="AY220" s="184" t="s">
        <v>145</v>
      </c>
      <c r="BK220" s="193">
        <f>SUM(BK221:BK226)</f>
        <v>0</v>
      </c>
    </row>
    <row r="221" s="2" customFormat="1" ht="24.15" customHeight="1">
      <c r="A221" s="38"/>
      <c r="B221" s="196"/>
      <c r="C221" s="197" t="s">
        <v>471</v>
      </c>
      <c r="D221" s="197" t="s">
        <v>148</v>
      </c>
      <c r="E221" s="198" t="s">
        <v>611</v>
      </c>
      <c r="F221" s="199" t="s">
        <v>612</v>
      </c>
      <c r="G221" s="200" t="s">
        <v>511</v>
      </c>
      <c r="H221" s="201">
        <v>9.5299999999999994</v>
      </c>
      <c r="I221" s="202"/>
      <c r="J221" s="203">
        <f>ROUND(I221*H221,2)</f>
        <v>0</v>
      </c>
      <c r="K221" s="199" t="s">
        <v>311</v>
      </c>
      <c r="L221" s="39"/>
      <c r="M221" s="204" t="s">
        <v>1</v>
      </c>
      <c r="N221" s="205" t="s">
        <v>44</v>
      </c>
      <c r="O221" s="77"/>
      <c r="P221" s="206">
        <f>O221*H221</f>
        <v>0</v>
      </c>
      <c r="Q221" s="206">
        <v>0.00018000000000000001</v>
      </c>
      <c r="R221" s="206">
        <f>Q221*H221</f>
        <v>0.0017154</v>
      </c>
      <c r="S221" s="206">
        <v>0</v>
      </c>
      <c r="T221" s="20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8" t="s">
        <v>153</v>
      </c>
      <c r="AT221" s="208" t="s">
        <v>148</v>
      </c>
      <c r="AU221" s="208" t="s">
        <v>89</v>
      </c>
      <c r="AY221" s="19" t="s">
        <v>145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9" t="s">
        <v>87</v>
      </c>
      <c r="BK221" s="209">
        <f>ROUND(I221*H221,2)</f>
        <v>0</v>
      </c>
      <c r="BL221" s="19" t="s">
        <v>153</v>
      </c>
      <c r="BM221" s="208" t="s">
        <v>1247</v>
      </c>
    </row>
    <row r="222" s="13" customFormat="1">
      <c r="A222" s="13"/>
      <c r="B222" s="214"/>
      <c r="C222" s="13"/>
      <c r="D222" s="210" t="s">
        <v>157</v>
      </c>
      <c r="E222" s="215" t="s">
        <v>1</v>
      </c>
      <c r="F222" s="216" t="s">
        <v>1248</v>
      </c>
      <c r="G222" s="13"/>
      <c r="H222" s="217">
        <v>9.5299999999999994</v>
      </c>
      <c r="I222" s="218"/>
      <c r="J222" s="13"/>
      <c r="K222" s="13"/>
      <c r="L222" s="214"/>
      <c r="M222" s="219"/>
      <c r="N222" s="220"/>
      <c r="O222" s="220"/>
      <c r="P222" s="220"/>
      <c r="Q222" s="220"/>
      <c r="R222" s="220"/>
      <c r="S222" s="220"/>
      <c r="T222" s="22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15" t="s">
        <v>157</v>
      </c>
      <c r="AU222" s="215" t="s">
        <v>89</v>
      </c>
      <c r="AV222" s="13" t="s">
        <v>89</v>
      </c>
      <c r="AW222" s="13" t="s">
        <v>36</v>
      </c>
      <c r="AX222" s="13" t="s">
        <v>87</v>
      </c>
      <c r="AY222" s="215" t="s">
        <v>145</v>
      </c>
    </row>
    <row r="223" s="2" customFormat="1" ht="24.15" customHeight="1">
      <c r="A223" s="38"/>
      <c r="B223" s="196"/>
      <c r="C223" s="197" t="s">
        <v>478</v>
      </c>
      <c r="D223" s="197" t="s">
        <v>148</v>
      </c>
      <c r="E223" s="198" t="s">
        <v>411</v>
      </c>
      <c r="F223" s="199" t="s">
        <v>412</v>
      </c>
      <c r="G223" s="200" t="s">
        <v>190</v>
      </c>
      <c r="H223" s="201">
        <v>2</v>
      </c>
      <c r="I223" s="202"/>
      <c r="J223" s="203">
        <f>ROUND(I223*H223,2)</f>
        <v>0</v>
      </c>
      <c r="K223" s="199" t="s">
        <v>311</v>
      </c>
      <c r="L223" s="39"/>
      <c r="M223" s="204" t="s">
        <v>1</v>
      </c>
      <c r="N223" s="205" t="s">
        <v>44</v>
      </c>
      <c r="O223" s="77"/>
      <c r="P223" s="206">
        <f>O223*H223</f>
        <v>0</v>
      </c>
      <c r="Q223" s="206">
        <v>0.0064900000000000001</v>
      </c>
      <c r="R223" s="206">
        <f>Q223*H223</f>
        <v>0.01298</v>
      </c>
      <c r="S223" s="206">
        <v>0</v>
      </c>
      <c r="T223" s="20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8" t="s">
        <v>153</v>
      </c>
      <c r="AT223" s="208" t="s">
        <v>148</v>
      </c>
      <c r="AU223" s="208" t="s">
        <v>89</v>
      </c>
      <c r="AY223" s="19" t="s">
        <v>145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9" t="s">
        <v>87</v>
      </c>
      <c r="BK223" s="209">
        <f>ROUND(I223*H223,2)</f>
        <v>0</v>
      </c>
      <c r="BL223" s="19" t="s">
        <v>153</v>
      </c>
      <c r="BM223" s="208" t="s">
        <v>1249</v>
      </c>
    </row>
    <row r="224" s="13" customFormat="1">
      <c r="A224" s="13"/>
      <c r="B224" s="214"/>
      <c r="C224" s="13"/>
      <c r="D224" s="210" t="s">
        <v>157</v>
      </c>
      <c r="E224" s="215" t="s">
        <v>1</v>
      </c>
      <c r="F224" s="216" t="s">
        <v>89</v>
      </c>
      <c r="G224" s="13"/>
      <c r="H224" s="217">
        <v>2</v>
      </c>
      <c r="I224" s="218"/>
      <c r="J224" s="13"/>
      <c r="K224" s="13"/>
      <c r="L224" s="214"/>
      <c r="M224" s="219"/>
      <c r="N224" s="220"/>
      <c r="O224" s="220"/>
      <c r="P224" s="220"/>
      <c r="Q224" s="220"/>
      <c r="R224" s="220"/>
      <c r="S224" s="220"/>
      <c r="T224" s="22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15" t="s">
        <v>157</v>
      </c>
      <c r="AU224" s="215" t="s">
        <v>89</v>
      </c>
      <c r="AV224" s="13" t="s">
        <v>89</v>
      </c>
      <c r="AW224" s="13" t="s">
        <v>36</v>
      </c>
      <c r="AX224" s="13" t="s">
        <v>87</v>
      </c>
      <c r="AY224" s="215" t="s">
        <v>145</v>
      </c>
    </row>
    <row r="225" s="2" customFormat="1" ht="14.4" customHeight="1">
      <c r="A225" s="38"/>
      <c r="B225" s="196"/>
      <c r="C225" s="197" t="s">
        <v>484</v>
      </c>
      <c r="D225" s="197" t="s">
        <v>148</v>
      </c>
      <c r="E225" s="198" t="s">
        <v>414</v>
      </c>
      <c r="F225" s="199" t="s">
        <v>415</v>
      </c>
      <c r="G225" s="200" t="s">
        <v>161</v>
      </c>
      <c r="H225" s="201">
        <v>15.734</v>
      </c>
      <c r="I225" s="202"/>
      <c r="J225" s="203">
        <f>ROUND(I225*H225,2)</f>
        <v>0</v>
      </c>
      <c r="K225" s="199" t="s">
        <v>311</v>
      </c>
      <c r="L225" s="39"/>
      <c r="M225" s="204" t="s">
        <v>1</v>
      </c>
      <c r="N225" s="205" t="s">
        <v>44</v>
      </c>
      <c r="O225" s="77"/>
      <c r="P225" s="206">
        <f>O225*H225</f>
        <v>0</v>
      </c>
      <c r="Q225" s="206">
        <v>0.12</v>
      </c>
      <c r="R225" s="206">
        <f>Q225*H225</f>
        <v>1.88808</v>
      </c>
      <c r="S225" s="206">
        <v>2.4900000000000002</v>
      </c>
      <c r="T225" s="207">
        <f>S225*H225</f>
        <v>39.177660000000003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8" t="s">
        <v>153</v>
      </c>
      <c r="AT225" s="208" t="s">
        <v>148</v>
      </c>
      <c r="AU225" s="208" t="s">
        <v>89</v>
      </c>
      <c r="AY225" s="19" t="s">
        <v>145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9" t="s">
        <v>87</v>
      </c>
      <c r="BK225" s="209">
        <f>ROUND(I225*H225,2)</f>
        <v>0</v>
      </c>
      <c r="BL225" s="19" t="s">
        <v>153</v>
      </c>
      <c r="BM225" s="208" t="s">
        <v>1250</v>
      </c>
    </row>
    <row r="226" s="13" customFormat="1">
      <c r="A226" s="13"/>
      <c r="B226" s="214"/>
      <c r="C226" s="13"/>
      <c r="D226" s="210" t="s">
        <v>157</v>
      </c>
      <c r="E226" s="215" t="s">
        <v>1</v>
      </c>
      <c r="F226" s="216" t="s">
        <v>1251</v>
      </c>
      <c r="G226" s="13"/>
      <c r="H226" s="217">
        <v>15.734</v>
      </c>
      <c r="I226" s="218"/>
      <c r="J226" s="13"/>
      <c r="K226" s="13"/>
      <c r="L226" s="214"/>
      <c r="M226" s="219"/>
      <c r="N226" s="220"/>
      <c r="O226" s="220"/>
      <c r="P226" s="220"/>
      <c r="Q226" s="220"/>
      <c r="R226" s="220"/>
      <c r="S226" s="220"/>
      <c r="T226" s="22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15" t="s">
        <v>157</v>
      </c>
      <c r="AU226" s="215" t="s">
        <v>89</v>
      </c>
      <c r="AV226" s="13" t="s">
        <v>89</v>
      </c>
      <c r="AW226" s="13" t="s">
        <v>36</v>
      </c>
      <c r="AX226" s="13" t="s">
        <v>87</v>
      </c>
      <c r="AY226" s="215" t="s">
        <v>145</v>
      </c>
    </row>
    <row r="227" s="12" customFormat="1" ht="22.8" customHeight="1">
      <c r="A227" s="12"/>
      <c r="B227" s="183"/>
      <c r="C227" s="12"/>
      <c r="D227" s="184" t="s">
        <v>78</v>
      </c>
      <c r="E227" s="194" t="s">
        <v>418</v>
      </c>
      <c r="F227" s="194" t="s">
        <v>419</v>
      </c>
      <c r="G227" s="12"/>
      <c r="H227" s="12"/>
      <c r="I227" s="186"/>
      <c r="J227" s="195">
        <f>BK227</f>
        <v>0</v>
      </c>
      <c r="K227" s="12"/>
      <c r="L227" s="183"/>
      <c r="M227" s="188"/>
      <c r="N227" s="189"/>
      <c r="O227" s="189"/>
      <c r="P227" s="190">
        <f>SUM(P228:P240)</f>
        <v>0</v>
      </c>
      <c r="Q227" s="189"/>
      <c r="R227" s="190">
        <f>SUM(R228:R240)</f>
        <v>0</v>
      </c>
      <c r="S227" s="189"/>
      <c r="T227" s="191">
        <f>SUM(T228:T240)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84" t="s">
        <v>87</v>
      </c>
      <c r="AT227" s="192" t="s">
        <v>78</v>
      </c>
      <c r="AU227" s="192" t="s">
        <v>87</v>
      </c>
      <c r="AY227" s="184" t="s">
        <v>145</v>
      </c>
      <c r="BK227" s="193">
        <f>SUM(BK228:BK240)</f>
        <v>0</v>
      </c>
    </row>
    <row r="228" s="2" customFormat="1" ht="24.15" customHeight="1">
      <c r="A228" s="38"/>
      <c r="B228" s="196"/>
      <c r="C228" s="197" t="s">
        <v>488</v>
      </c>
      <c r="D228" s="197" t="s">
        <v>148</v>
      </c>
      <c r="E228" s="198" t="s">
        <v>421</v>
      </c>
      <c r="F228" s="199" t="s">
        <v>422</v>
      </c>
      <c r="G228" s="200" t="s">
        <v>179</v>
      </c>
      <c r="H228" s="201">
        <v>112.164</v>
      </c>
      <c r="I228" s="202"/>
      <c r="J228" s="203">
        <f>ROUND(I228*H228,2)</f>
        <v>0</v>
      </c>
      <c r="K228" s="199" t="s">
        <v>311</v>
      </c>
      <c r="L228" s="39"/>
      <c r="M228" s="204" t="s">
        <v>1</v>
      </c>
      <c r="N228" s="205" t="s">
        <v>44</v>
      </c>
      <c r="O228" s="77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8" t="s">
        <v>153</v>
      </c>
      <c r="AT228" s="208" t="s">
        <v>148</v>
      </c>
      <c r="AU228" s="208" t="s">
        <v>89</v>
      </c>
      <c r="AY228" s="19" t="s">
        <v>145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9" t="s">
        <v>87</v>
      </c>
      <c r="BK228" s="209">
        <f>ROUND(I228*H228,2)</f>
        <v>0</v>
      </c>
      <c r="BL228" s="19" t="s">
        <v>153</v>
      </c>
      <c r="BM228" s="208" t="s">
        <v>1252</v>
      </c>
    </row>
    <row r="229" s="13" customFormat="1">
      <c r="A229" s="13"/>
      <c r="B229" s="214"/>
      <c r="C229" s="13"/>
      <c r="D229" s="210" t="s">
        <v>157</v>
      </c>
      <c r="E229" s="215" t="s">
        <v>1</v>
      </c>
      <c r="F229" s="216" t="s">
        <v>1253</v>
      </c>
      <c r="G229" s="13"/>
      <c r="H229" s="217">
        <v>39.335000000000001</v>
      </c>
      <c r="I229" s="218"/>
      <c r="J229" s="13"/>
      <c r="K229" s="13"/>
      <c r="L229" s="214"/>
      <c r="M229" s="219"/>
      <c r="N229" s="220"/>
      <c r="O229" s="220"/>
      <c r="P229" s="220"/>
      <c r="Q229" s="220"/>
      <c r="R229" s="220"/>
      <c r="S229" s="220"/>
      <c r="T229" s="22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15" t="s">
        <v>157</v>
      </c>
      <c r="AU229" s="215" t="s">
        <v>89</v>
      </c>
      <c r="AV229" s="13" t="s">
        <v>89</v>
      </c>
      <c r="AW229" s="13" t="s">
        <v>36</v>
      </c>
      <c r="AX229" s="13" t="s">
        <v>79</v>
      </c>
      <c r="AY229" s="215" t="s">
        <v>145</v>
      </c>
    </row>
    <row r="230" s="13" customFormat="1">
      <c r="A230" s="13"/>
      <c r="B230" s="214"/>
      <c r="C230" s="13"/>
      <c r="D230" s="210" t="s">
        <v>157</v>
      </c>
      <c r="E230" s="215" t="s">
        <v>1</v>
      </c>
      <c r="F230" s="216" t="s">
        <v>1254</v>
      </c>
      <c r="G230" s="13"/>
      <c r="H230" s="217">
        <v>2.2130000000000001</v>
      </c>
      <c r="I230" s="218"/>
      <c r="J230" s="13"/>
      <c r="K230" s="13"/>
      <c r="L230" s="214"/>
      <c r="M230" s="219"/>
      <c r="N230" s="220"/>
      <c r="O230" s="220"/>
      <c r="P230" s="220"/>
      <c r="Q230" s="220"/>
      <c r="R230" s="220"/>
      <c r="S230" s="220"/>
      <c r="T230" s="22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5" t="s">
        <v>157</v>
      </c>
      <c r="AU230" s="215" t="s">
        <v>89</v>
      </c>
      <c r="AV230" s="13" t="s">
        <v>89</v>
      </c>
      <c r="AW230" s="13" t="s">
        <v>36</v>
      </c>
      <c r="AX230" s="13" t="s">
        <v>79</v>
      </c>
      <c r="AY230" s="215" t="s">
        <v>145</v>
      </c>
    </row>
    <row r="231" s="13" customFormat="1">
      <c r="A231" s="13"/>
      <c r="B231" s="214"/>
      <c r="C231" s="13"/>
      <c r="D231" s="210" t="s">
        <v>157</v>
      </c>
      <c r="E231" s="215" t="s">
        <v>1</v>
      </c>
      <c r="F231" s="216" t="s">
        <v>1255</v>
      </c>
      <c r="G231" s="13"/>
      <c r="H231" s="217">
        <v>70.616</v>
      </c>
      <c r="I231" s="218"/>
      <c r="J231" s="13"/>
      <c r="K231" s="13"/>
      <c r="L231" s="214"/>
      <c r="M231" s="219"/>
      <c r="N231" s="220"/>
      <c r="O231" s="220"/>
      <c r="P231" s="220"/>
      <c r="Q231" s="220"/>
      <c r="R231" s="220"/>
      <c r="S231" s="220"/>
      <c r="T231" s="22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15" t="s">
        <v>157</v>
      </c>
      <c r="AU231" s="215" t="s">
        <v>89</v>
      </c>
      <c r="AV231" s="13" t="s">
        <v>89</v>
      </c>
      <c r="AW231" s="13" t="s">
        <v>36</v>
      </c>
      <c r="AX231" s="13" t="s">
        <v>79</v>
      </c>
      <c r="AY231" s="215" t="s">
        <v>145</v>
      </c>
    </row>
    <row r="232" s="15" customFormat="1">
      <c r="A232" s="15"/>
      <c r="B232" s="229"/>
      <c r="C232" s="15"/>
      <c r="D232" s="210" t="s">
        <v>157</v>
      </c>
      <c r="E232" s="230" t="s">
        <v>1</v>
      </c>
      <c r="F232" s="231" t="s">
        <v>171</v>
      </c>
      <c r="G232" s="15"/>
      <c r="H232" s="232">
        <v>112.164</v>
      </c>
      <c r="I232" s="233"/>
      <c r="J232" s="15"/>
      <c r="K232" s="15"/>
      <c r="L232" s="229"/>
      <c r="M232" s="234"/>
      <c r="N232" s="235"/>
      <c r="O232" s="235"/>
      <c r="P232" s="235"/>
      <c r="Q232" s="235"/>
      <c r="R232" s="235"/>
      <c r="S232" s="235"/>
      <c r="T232" s="23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30" t="s">
        <v>157</v>
      </c>
      <c r="AU232" s="230" t="s">
        <v>89</v>
      </c>
      <c r="AV232" s="15" t="s">
        <v>153</v>
      </c>
      <c r="AW232" s="15" t="s">
        <v>36</v>
      </c>
      <c r="AX232" s="15" t="s">
        <v>87</v>
      </c>
      <c r="AY232" s="230" t="s">
        <v>145</v>
      </c>
    </row>
    <row r="233" s="2" customFormat="1" ht="24.15" customHeight="1">
      <c r="A233" s="38"/>
      <c r="B233" s="196"/>
      <c r="C233" s="197" t="s">
        <v>494</v>
      </c>
      <c r="D233" s="197" t="s">
        <v>148</v>
      </c>
      <c r="E233" s="198" t="s">
        <v>426</v>
      </c>
      <c r="F233" s="199" t="s">
        <v>427</v>
      </c>
      <c r="G233" s="200" t="s">
        <v>179</v>
      </c>
      <c r="H233" s="201">
        <v>41.555</v>
      </c>
      <c r="I233" s="202"/>
      <c r="J233" s="203">
        <f>ROUND(I233*H233,2)</f>
        <v>0</v>
      </c>
      <c r="K233" s="199" t="s">
        <v>311</v>
      </c>
      <c r="L233" s="39"/>
      <c r="M233" s="204" t="s">
        <v>1</v>
      </c>
      <c r="N233" s="205" t="s">
        <v>44</v>
      </c>
      <c r="O233" s="77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8" t="s">
        <v>153</v>
      </c>
      <c r="AT233" s="208" t="s">
        <v>148</v>
      </c>
      <c r="AU233" s="208" t="s">
        <v>89</v>
      </c>
      <c r="AY233" s="19" t="s">
        <v>145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9" t="s">
        <v>87</v>
      </c>
      <c r="BK233" s="209">
        <f>ROUND(I233*H233,2)</f>
        <v>0</v>
      </c>
      <c r="BL233" s="19" t="s">
        <v>153</v>
      </c>
      <c r="BM233" s="208" t="s">
        <v>1256</v>
      </c>
    </row>
    <row r="234" s="13" customFormat="1">
      <c r="A234" s="13"/>
      <c r="B234" s="214"/>
      <c r="C234" s="13"/>
      <c r="D234" s="210" t="s">
        <v>157</v>
      </c>
      <c r="E234" s="215" t="s">
        <v>1</v>
      </c>
      <c r="F234" s="216" t="s">
        <v>1253</v>
      </c>
      <c r="G234" s="13"/>
      <c r="H234" s="217">
        <v>39.335000000000001</v>
      </c>
      <c r="I234" s="218"/>
      <c r="J234" s="13"/>
      <c r="K234" s="13"/>
      <c r="L234" s="214"/>
      <c r="M234" s="219"/>
      <c r="N234" s="220"/>
      <c r="O234" s="220"/>
      <c r="P234" s="220"/>
      <c r="Q234" s="220"/>
      <c r="R234" s="220"/>
      <c r="S234" s="220"/>
      <c r="T234" s="22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15" t="s">
        <v>157</v>
      </c>
      <c r="AU234" s="215" t="s">
        <v>89</v>
      </c>
      <c r="AV234" s="13" t="s">
        <v>89</v>
      </c>
      <c r="AW234" s="13" t="s">
        <v>36</v>
      </c>
      <c r="AX234" s="13" t="s">
        <v>79</v>
      </c>
      <c r="AY234" s="215" t="s">
        <v>145</v>
      </c>
    </row>
    <row r="235" s="13" customFormat="1">
      <c r="A235" s="13"/>
      <c r="B235" s="214"/>
      <c r="C235" s="13"/>
      <c r="D235" s="210" t="s">
        <v>157</v>
      </c>
      <c r="E235" s="215" t="s">
        <v>1</v>
      </c>
      <c r="F235" s="216" t="s">
        <v>1257</v>
      </c>
      <c r="G235" s="13"/>
      <c r="H235" s="217">
        <v>2.2200000000000002</v>
      </c>
      <c r="I235" s="218"/>
      <c r="J235" s="13"/>
      <c r="K235" s="13"/>
      <c r="L235" s="214"/>
      <c r="M235" s="219"/>
      <c r="N235" s="220"/>
      <c r="O235" s="220"/>
      <c r="P235" s="220"/>
      <c r="Q235" s="220"/>
      <c r="R235" s="220"/>
      <c r="S235" s="220"/>
      <c r="T235" s="22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15" t="s">
        <v>157</v>
      </c>
      <c r="AU235" s="215" t="s">
        <v>89</v>
      </c>
      <c r="AV235" s="13" t="s">
        <v>89</v>
      </c>
      <c r="AW235" s="13" t="s">
        <v>36</v>
      </c>
      <c r="AX235" s="13" t="s">
        <v>79</v>
      </c>
      <c r="AY235" s="215" t="s">
        <v>145</v>
      </c>
    </row>
    <row r="236" s="15" customFormat="1">
      <c r="A236" s="15"/>
      <c r="B236" s="229"/>
      <c r="C236" s="15"/>
      <c r="D236" s="210" t="s">
        <v>157</v>
      </c>
      <c r="E236" s="230" t="s">
        <v>1</v>
      </c>
      <c r="F236" s="231" t="s">
        <v>171</v>
      </c>
      <c r="G236" s="15"/>
      <c r="H236" s="232">
        <v>41.555</v>
      </c>
      <c r="I236" s="233"/>
      <c r="J236" s="15"/>
      <c r="K236" s="15"/>
      <c r="L236" s="229"/>
      <c r="M236" s="234"/>
      <c r="N236" s="235"/>
      <c r="O236" s="235"/>
      <c r="P236" s="235"/>
      <c r="Q236" s="235"/>
      <c r="R236" s="235"/>
      <c r="S236" s="235"/>
      <c r="T236" s="23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30" t="s">
        <v>157</v>
      </c>
      <c r="AU236" s="230" t="s">
        <v>89</v>
      </c>
      <c r="AV236" s="15" t="s">
        <v>153</v>
      </c>
      <c r="AW236" s="15" t="s">
        <v>36</v>
      </c>
      <c r="AX236" s="15" t="s">
        <v>87</v>
      </c>
      <c r="AY236" s="230" t="s">
        <v>145</v>
      </c>
    </row>
    <row r="237" s="2" customFormat="1" ht="14.4" customHeight="1">
      <c r="A237" s="38"/>
      <c r="B237" s="196"/>
      <c r="C237" s="197" t="s">
        <v>618</v>
      </c>
      <c r="D237" s="197" t="s">
        <v>148</v>
      </c>
      <c r="E237" s="198" t="s">
        <v>430</v>
      </c>
      <c r="F237" s="199" t="s">
        <v>431</v>
      </c>
      <c r="G237" s="200" t="s">
        <v>179</v>
      </c>
      <c r="H237" s="201">
        <v>789.54499999999996</v>
      </c>
      <c r="I237" s="202"/>
      <c r="J237" s="203">
        <f>ROUND(I237*H237,2)</f>
        <v>0</v>
      </c>
      <c r="K237" s="199" t="s">
        <v>311</v>
      </c>
      <c r="L237" s="39"/>
      <c r="M237" s="204" t="s">
        <v>1</v>
      </c>
      <c r="N237" s="205" t="s">
        <v>44</v>
      </c>
      <c r="O237" s="77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8" t="s">
        <v>153</v>
      </c>
      <c r="AT237" s="208" t="s">
        <v>148</v>
      </c>
      <c r="AU237" s="208" t="s">
        <v>89</v>
      </c>
      <c r="AY237" s="19" t="s">
        <v>145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9" t="s">
        <v>87</v>
      </c>
      <c r="BK237" s="209">
        <f>ROUND(I237*H237,2)</f>
        <v>0</v>
      </c>
      <c r="BL237" s="19" t="s">
        <v>153</v>
      </c>
      <c r="BM237" s="208" t="s">
        <v>1258</v>
      </c>
    </row>
    <row r="238" s="13" customFormat="1">
      <c r="A238" s="13"/>
      <c r="B238" s="214"/>
      <c r="C238" s="13"/>
      <c r="D238" s="210" t="s">
        <v>157</v>
      </c>
      <c r="E238" s="215" t="s">
        <v>1</v>
      </c>
      <c r="F238" s="216" t="s">
        <v>1259</v>
      </c>
      <c r="G238" s="13"/>
      <c r="H238" s="217">
        <v>789.54499999999996</v>
      </c>
      <c r="I238" s="218"/>
      <c r="J238" s="13"/>
      <c r="K238" s="13"/>
      <c r="L238" s="214"/>
      <c r="M238" s="219"/>
      <c r="N238" s="220"/>
      <c r="O238" s="220"/>
      <c r="P238" s="220"/>
      <c r="Q238" s="220"/>
      <c r="R238" s="220"/>
      <c r="S238" s="220"/>
      <c r="T238" s="22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15" t="s">
        <v>157</v>
      </c>
      <c r="AU238" s="215" t="s">
        <v>89</v>
      </c>
      <c r="AV238" s="13" t="s">
        <v>89</v>
      </c>
      <c r="AW238" s="13" t="s">
        <v>36</v>
      </c>
      <c r="AX238" s="13" t="s">
        <v>87</v>
      </c>
      <c r="AY238" s="215" t="s">
        <v>145</v>
      </c>
    </row>
    <row r="239" s="2" customFormat="1" ht="24.15" customHeight="1">
      <c r="A239" s="38"/>
      <c r="B239" s="196"/>
      <c r="C239" s="197" t="s">
        <v>620</v>
      </c>
      <c r="D239" s="197" t="s">
        <v>148</v>
      </c>
      <c r="E239" s="198" t="s">
        <v>436</v>
      </c>
      <c r="F239" s="199" t="s">
        <v>437</v>
      </c>
      <c r="G239" s="200" t="s">
        <v>179</v>
      </c>
      <c r="H239" s="201">
        <v>41.534999999999997</v>
      </c>
      <c r="I239" s="202"/>
      <c r="J239" s="203">
        <f>ROUND(I239*H239,2)</f>
        <v>0</v>
      </c>
      <c r="K239" s="199" t="s">
        <v>311</v>
      </c>
      <c r="L239" s="39"/>
      <c r="M239" s="204" t="s">
        <v>1</v>
      </c>
      <c r="N239" s="205" t="s">
        <v>44</v>
      </c>
      <c r="O239" s="77"/>
      <c r="P239" s="206">
        <f>O239*H239</f>
        <v>0</v>
      </c>
      <c r="Q239" s="206">
        <v>0</v>
      </c>
      <c r="R239" s="206">
        <f>Q239*H239</f>
        <v>0</v>
      </c>
      <c r="S239" s="206">
        <v>0</v>
      </c>
      <c r="T239" s="20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8" t="s">
        <v>153</v>
      </c>
      <c r="AT239" s="208" t="s">
        <v>148</v>
      </c>
      <c r="AU239" s="208" t="s">
        <v>89</v>
      </c>
      <c r="AY239" s="19" t="s">
        <v>145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19" t="s">
        <v>87</v>
      </c>
      <c r="BK239" s="209">
        <f>ROUND(I239*H239,2)</f>
        <v>0</v>
      </c>
      <c r="BL239" s="19" t="s">
        <v>153</v>
      </c>
      <c r="BM239" s="208" t="s">
        <v>1260</v>
      </c>
    </row>
    <row r="240" s="13" customFormat="1">
      <c r="A240" s="13"/>
      <c r="B240" s="214"/>
      <c r="C240" s="13"/>
      <c r="D240" s="210" t="s">
        <v>157</v>
      </c>
      <c r="E240" s="215" t="s">
        <v>1</v>
      </c>
      <c r="F240" s="216" t="s">
        <v>1261</v>
      </c>
      <c r="G240" s="13"/>
      <c r="H240" s="217">
        <v>41.534999999999997</v>
      </c>
      <c r="I240" s="218"/>
      <c r="J240" s="13"/>
      <c r="K240" s="13"/>
      <c r="L240" s="214"/>
      <c r="M240" s="219"/>
      <c r="N240" s="220"/>
      <c r="O240" s="220"/>
      <c r="P240" s="220"/>
      <c r="Q240" s="220"/>
      <c r="R240" s="220"/>
      <c r="S240" s="220"/>
      <c r="T240" s="22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5" t="s">
        <v>157</v>
      </c>
      <c r="AU240" s="215" t="s">
        <v>89</v>
      </c>
      <c r="AV240" s="13" t="s">
        <v>89</v>
      </c>
      <c r="AW240" s="13" t="s">
        <v>36</v>
      </c>
      <c r="AX240" s="13" t="s">
        <v>87</v>
      </c>
      <c r="AY240" s="215" t="s">
        <v>145</v>
      </c>
    </row>
    <row r="241" s="12" customFormat="1" ht="22.8" customHeight="1">
      <c r="A241" s="12"/>
      <c r="B241" s="183"/>
      <c r="C241" s="12"/>
      <c r="D241" s="184" t="s">
        <v>78</v>
      </c>
      <c r="E241" s="194" t="s">
        <v>439</v>
      </c>
      <c r="F241" s="194" t="s">
        <v>440</v>
      </c>
      <c r="G241" s="12"/>
      <c r="H241" s="12"/>
      <c r="I241" s="186"/>
      <c r="J241" s="195">
        <f>BK241</f>
        <v>0</v>
      </c>
      <c r="K241" s="12"/>
      <c r="L241" s="183"/>
      <c r="M241" s="188"/>
      <c r="N241" s="189"/>
      <c r="O241" s="189"/>
      <c r="P241" s="190">
        <f>P242</f>
        <v>0</v>
      </c>
      <c r="Q241" s="189"/>
      <c r="R241" s="190">
        <f>R242</f>
        <v>0</v>
      </c>
      <c r="S241" s="189"/>
      <c r="T241" s="191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84" t="s">
        <v>87</v>
      </c>
      <c r="AT241" s="192" t="s">
        <v>78</v>
      </c>
      <c r="AU241" s="192" t="s">
        <v>87</v>
      </c>
      <c r="AY241" s="184" t="s">
        <v>145</v>
      </c>
      <c r="BK241" s="193">
        <f>BK242</f>
        <v>0</v>
      </c>
    </row>
    <row r="242" s="2" customFormat="1" ht="24.15" customHeight="1">
      <c r="A242" s="38"/>
      <c r="B242" s="196"/>
      <c r="C242" s="197" t="s">
        <v>623</v>
      </c>
      <c r="D242" s="197" t="s">
        <v>148</v>
      </c>
      <c r="E242" s="198" t="s">
        <v>442</v>
      </c>
      <c r="F242" s="199" t="s">
        <v>443</v>
      </c>
      <c r="G242" s="200" t="s">
        <v>179</v>
      </c>
      <c r="H242" s="201">
        <v>149.68799999999999</v>
      </c>
      <c r="I242" s="202"/>
      <c r="J242" s="203">
        <f>ROUND(I242*H242,2)</f>
        <v>0</v>
      </c>
      <c r="K242" s="199" t="s">
        <v>311</v>
      </c>
      <c r="L242" s="39"/>
      <c r="M242" s="204" t="s">
        <v>1</v>
      </c>
      <c r="N242" s="205" t="s">
        <v>44</v>
      </c>
      <c r="O242" s="77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8" t="s">
        <v>153</v>
      </c>
      <c r="AT242" s="208" t="s">
        <v>148</v>
      </c>
      <c r="AU242" s="208" t="s">
        <v>89</v>
      </c>
      <c r="AY242" s="19" t="s">
        <v>145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9" t="s">
        <v>87</v>
      </c>
      <c r="BK242" s="209">
        <f>ROUND(I242*H242,2)</f>
        <v>0</v>
      </c>
      <c r="BL242" s="19" t="s">
        <v>153</v>
      </c>
      <c r="BM242" s="208" t="s">
        <v>1262</v>
      </c>
    </row>
    <row r="243" s="12" customFormat="1" ht="25.92" customHeight="1">
      <c r="A243" s="12"/>
      <c r="B243" s="183"/>
      <c r="C243" s="12"/>
      <c r="D243" s="184" t="s">
        <v>78</v>
      </c>
      <c r="E243" s="185" t="s">
        <v>446</v>
      </c>
      <c r="F243" s="185" t="s">
        <v>447</v>
      </c>
      <c r="G243" s="12"/>
      <c r="H243" s="12"/>
      <c r="I243" s="186"/>
      <c r="J243" s="187">
        <f>BK243</f>
        <v>0</v>
      </c>
      <c r="K243" s="12"/>
      <c r="L243" s="183"/>
      <c r="M243" s="188"/>
      <c r="N243" s="189"/>
      <c r="O243" s="189"/>
      <c r="P243" s="190">
        <f>P244</f>
        <v>0</v>
      </c>
      <c r="Q243" s="189"/>
      <c r="R243" s="190">
        <f>R244</f>
        <v>0.055</v>
      </c>
      <c r="S243" s="189"/>
      <c r="T243" s="191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84" t="s">
        <v>89</v>
      </c>
      <c r="AT243" s="192" t="s">
        <v>78</v>
      </c>
      <c r="AU243" s="192" t="s">
        <v>79</v>
      </c>
      <c r="AY243" s="184" t="s">
        <v>145</v>
      </c>
      <c r="BK243" s="193">
        <f>BK244</f>
        <v>0</v>
      </c>
    </row>
    <row r="244" s="12" customFormat="1" ht="22.8" customHeight="1">
      <c r="A244" s="12"/>
      <c r="B244" s="183"/>
      <c r="C244" s="12"/>
      <c r="D244" s="184" t="s">
        <v>78</v>
      </c>
      <c r="E244" s="194" t="s">
        <v>448</v>
      </c>
      <c r="F244" s="194" t="s">
        <v>449</v>
      </c>
      <c r="G244" s="12"/>
      <c r="H244" s="12"/>
      <c r="I244" s="186"/>
      <c r="J244" s="195">
        <f>BK244</f>
        <v>0</v>
      </c>
      <c r="K244" s="12"/>
      <c r="L244" s="183"/>
      <c r="M244" s="188"/>
      <c r="N244" s="189"/>
      <c r="O244" s="189"/>
      <c r="P244" s="190">
        <f>SUM(P245:P255)</f>
        <v>0</v>
      </c>
      <c r="Q244" s="189"/>
      <c r="R244" s="190">
        <f>SUM(R245:R255)</f>
        <v>0.055</v>
      </c>
      <c r="S244" s="189"/>
      <c r="T244" s="191">
        <f>SUM(T245:T255)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84" t="s">
        <v>89</v>
      </c>
      <c r="AT244" s="192" t="s">
        <v>78</v>
      </c>
      <c r="AU244" s="192" t="s">
        <v>87</v>
      </c>
      <c r="AY244" s="184" t="s">
        <v>145</v>
      </c>
      <c r="BK244" s="193">
        <f>SUM(BK245:BK255)</f>
        <v>0</v>
      </c>
    </row>
    <row r="245" s="2" customFormat="1" ht="24.15" customHeight="1">
      <c r="A245" s="38"/>
      <c r="B245" s="196"/>
      <c r="C245" s="197" t="s">
        <v>628</v>
      </c>
      <c r="D245" s="197" t="s">
        <v>148</v>
      </c>
      <c r="E245" s="198" t="s">
        <v>451</v>
      </c>
      <c r="F245" s="199" t="s">
        <v>452</v>
      </c>
      <c r="G245" s="200" t="s">
        <v>349</v>
      </c>
      <c r="H245" s="201">
        <v>43.914999999999999</v>
      </c>
      <c r="I245" s="202"/>
      <c r="J245" s="203">
        <f>ROUND(I245*H245,2)</f>
        <v>0</v>
      </c>
      <c r="K245" s="199" t="s">
        <v>311</v>
      </c>
      <c r="L245" s="39"/>
      <c r="M245" s="204" t="s">
        <v>1</v>
      </c>
      <c r="N245" s="205" t="s">
        <v>44</v>
      </c>
      <c r="O245" s="77"/>
      <c r="P245" s="206">
        <f>O245*H245</f>
        <v>0</v>
      </c>
      <c r="Q245" s="206">
        <v>0</v>
      </c>
      <c r="R245" s="206">
        <f>Q245*H245</f>
        <v>0</v>
      </c>
      <c r="S245" s="206">
        <v>0</v>
      </c>
      <c r="T245" s="20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8" t="s">
        <v>236</v>
      </c>
      <c r="AT245" s="208" t="s">
        <v>148</v>
      </c>
      <c r="AU245" s="208" t="s">
        <v>89</v>
      </c>
      <c r="AY245" s="19" t="s">
        <v>145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9" t="s">
        <v>87</v>
      </c>
      <c r="BK245" s="209">
        <f>ROUND(I245*H245,2)</f>
        <v>0</v>
      </c>
      <c r="BL245" s="19" t="s">
        <v>236</v>
      </c>
      <c r="BM245" s="208" t="s">
        <v>1263</v>
      </c>
    </row>
    <row r="246" s="13" customFormat="1">
      <c r="A246" s="13"/>
      <c r="B246" s="214"/>
      <c r="C246" s="13"/>
      <c r="D246" s="210" t="s">
        <v>157</v>
      </c>
      <c r="E246" s="215" t="s">
        <v>1</v>
      </c>
      <c r="F246" s="216" t="s">
        <v>1264</v>
      </c>
      <c r="G246" s="13"/>
      <c r="H246" s="217">
        <v>43.914999999999999</v>
      </c>
      <c r="I246" s="218"/>
      <c r="J246" s="13"/>
      <c r="K246" s="13"/>
      <c r="L246" s="214"/>
      <c r="M246" s="219"/>
      <c r="N246" s="220"/>
      <c r="O246" s="220"/>
      <c r="P246" s="220"/>
      <c r="Q246" s="220"/>
      <c r="R246" s="220"/>
      <c r="S246" s="220"/>
      <c r="T246" s="22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15" t="s">
        <v>157</v>
      </c>
      <c r="AU246" s="215" t="s">
        <v>89</v>
      </c>
      <c r="AV246" s="13" t="s">
        <v>89</v>
      </c>
      <c r="AW246" s="13" t="s">
        <v>36</v>
      </c>
      <c r="AX246" s="13" t="s">
        <v>87</v>
      </c>
      <c r="AY246" s="215" t="s">
        <v>145</v>
      </c>
    </row>
    <row r="247" s="2" customFormat="1" ht="14.4" customHeight="1">
      <c r="A247" s="38"/>
      <c r="B247" s="196"/>
      <c r="C247" s="237" t="s">
        <v>632</v>
      </c>
      <c r="D247" s="237" t="s">
        <v>176</v>
      </c>
      <c r="E247" s="238" t="s">
        <v>472</v>
      </c>
      <c r="F247" s="239" t="s">
        <v>473</v>
      </c>
      <c r="G247" s="240" t="s">
        <v>179</v>
      </c>
      <c r="H247" s="241">
        <v>0.014999999999999999</v>
      </c>
      <c r="I247" s="242"/>
      <c r="J247" s="243">
        <f>ROUND(I247*H247,2)</f>
        <v>0</v>
      </c>
      <c r="K247" s="239" t="s">
        <v>311</v>
      </c>
      <c r="L247" s="244"/>
      <c r="M247" s="245" t="s">
        <v>1</v>
      </c>
      <c r="N247" s="246" t="s">
        <v>44</v>
      </c>
      <c r="O247" s="77"/>
      <c r="P247" s="206">
        <f>O247*H247</f>
        <v>0</v>
      </c>
      <c r="Q247" s="206">
        <v>1</v>
      </c>
      <c r="R247" s="206">
        <f>Q247*H247</f>
        <v>0.014999999999999999</v>
      </c>
      <c r="S247" s="206">
        <v>0</v>
      </c>
      <c r="T247" s="20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8" t="s">
        <v>455</v>
      </c>
      <c r="AT247" s="208" t="s">
        <v>176</v>
      </c>
      <c r="AU247" s="208" t="s">
        <v>89</v>
      </c>
      <c r="AY247" s="19" t="s">
        <v>145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9" t="s">
        <v>87</v>
      </c>
      <c r="BK247" s="209">
        <f>ROUND(I247*H247,2)</f>
        <v>0</v>
      </c>
      <c r="BL247" s="19" t="s">
        <v>236</v>
      </c>
      <c r="BM247" s="208" t="s">
        <v>1265</v>
      </c>
    </row>
    <row r="248" s="2" customFormat="1">
      <c r="A248" s="38"/>
      <c r="B248" s="39"/>
      <c r="C248" s="38"/>
      <c r="D248" s="210" t="s">
        <v>155</v>
      </c>
      <c r="E248" s="38"/>
      <c r="F248" s="211" t="s">
        <v>645</v>
      </c>
      <c r="G248" s="38"/>
      <c r="H248" s="38"/>
      <c r="I248" s="132"/>
      <c r="J248" s="38"/>
      <c r="K248" s="38"/>
      <c r="L248" s="39"/>
      <c r="M248" s="212"/>
      <c r="N248" s="213"/>
      <c r="O248" s="77"/>
      <c r="P248" s="77"/>
      <c r="Q248" s="77"/>
      <c r="R248" s="77"/>
      <c r="S248" s="77"/>
      <c r="T248" s="7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9" t="s">
        <v>155</v>
      </c>
      <c r="AU248" s="19" t="s">
        <v>89</v>
      </c>
    </row>
    <row r="249" s="13" customFormat="1">
      <c r="A249" s="13"/>
      <c r="B249" s="214"/>
      <c r="C249" s="13"/>
      <c r="D249" s="210" t="s">
        <v>157</v>
      </c>
      <c r="E249" s="13"/>
      <c r="F249" s="216" t="s">
        <v>1266</v>
      </c>
      <c r="G249" s="13"/>
      <c r="H249" s="217">
        <v>0.014999999999999999</v>
      </c>
      <c r="I249" s="218"/>
      <c r="J249" s="13"/>
      <c r="K249" s="13"/>
      <c r="L249" s="214"/>
      <c r="M249" s="219"/>
      <c r="N249" s="220"/>
      <c r="O249" s="220"/>
      <c r="P249" s="220"/>
      <c r="Q249" s="220"/>
      <c r="R249" s="220"/>
      <c r="S249" s="220"/>
      <c r="T249" s="22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15" t="s">
        <v>157</v>
      </c>
      <c r="AU249" s="215" t="s">
        <v>89</v>
      </c>
      <c r="AV249" s="13" t="s">
        <v>89</v>
      </c>
      <c r="AW249" s="13" t="s">
        <v>3</v>
      </c>
      <c r="AX249" s="13" t="s">
        <v>87</v>
      </c>
      <c r="AY249" s="215" t="s">
        <v>145</v>
      </c>
    </row>
    <row r="250" s="2" customFormat="1" ht="24.15" customHeight="1">
      <c r="A250" s="38"/>
      <c r="B250" s="196"/>
      <c r="C250" s="197" t="s">
        <v>635</v>
      </c>
      <c r="D250" s="197" t="s">
        <v>148</v>
      </c>
      <c r="E250" s="198" t="s">
        <v>456</v>
      </c>
      <c r="F250" s="199" t="s">
        <v>457</v>
      </c>
      <c r="G250" s="200" t="s">
        <v>349</v>
      </c>
      <c r="H250" s="201">
        <v>87.829999999999998</v>
      </c>
      <c r="I250" s="202"/>
      <c r="J250" s="203">
        <f>ROUND(I250*H250,2)</f>
        <v>0</v>
      </c>
      <c r="K250" s="199" t="s">
        <v>311</v>
      </c>
      <c r="L250" s="39"/>
      <c r="M250" s="204" t="s">
        <v>1</v>
      </c>
      <c r="N250" s="205" t="s">
        <v>44</v>
      </c>
      <c r="O250" s="77"/>
      <c r="P250" s="206">
        <f>O250*H250</f>
        <v>0</v>
      </c>
      <c r="Q250" s="206">
        <v>0</v>
      </c>
      <c r="R250" s="206">
        <f>Q250*H250</f>
        <v>0</v>
      </c>
      <c r="S250" s="206">
        <v>0</v>
      </c>
      <c r="T250" s="20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8" t="s">
        <v>236</v>
      </c>
      <c r="AT250" s="208" t="s">
        <v>148</v>
      </c>
      <c r="AU250" s="208" t="s">
        <v>89</v>
      </c>
      <c r="AY250" s="19" t="s">
        <v>145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9" t="s">
        <v>87</v>
      </c>
      <c r="BK250" s="209">
        <f>ROUND(I250*H250,2)</f>
        <v>0</v>
      </c>
      <c r="BL250" s="19" t="s">
        <v>236</v>
      </c>
      <c r="BM250" s="208" t="s">
        <v>1267</v>
      </c>
    </row>
    <row r="251" s="13" customFormat="1">
      <c r="A251" s="13"/>
      <c r="B251" s="214"/>
      <c r="C251" s="13"/>
      <c r="D251" s="210" t="s">
        <v>157</v>
      </c>
      <c r="E251" s="215" t="s">
        <v>1</v>
      </c>
      <c r="F251" s="216" t="s">
        <v>1268</v>
      </c>
      <c r="G251" s="13"/>
      <c r="H251" s="217">
        <v>87.829999999999998</v>
      </c>
      <c r="I251" s="218"/>
      <c r="J251" s="13"/>
      <c r="K251" s="13"/>
      <c r="L251" s="214"/>
      <c r="M251" s="219"/>
      <c r="N251" s="220"/>
      <c r="O251" s="220"/>
      <c r="P251" s="220"/>
      <c r="Q251" s="220"/>
      <c r="R251" s="220"/>
      <c r="S251" s="220"/>
      <c r="T251" s="22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15" t="s">
        <v>157</v>
      </c>
      <c r="AU251" s="215" t="s">
        <v>89</v>
      </c>
      <c r="AV251" s="13" t="s">
        <v>89</v>
      </c>
      <c r="AW251" s="13" t="s">
        <v>36</v>
      </c>
      <c r="AX251" s="13" t="s">
        <v>87</v>
      </c>
      <c r="AY251" s="215" t="s">
        <v>145</v>
      </c>
    </row>
    <row r="252" s="2" customFormat="1" ht="14.4" customHeight="1">
      <c r="A252" s="38"/>
      <c r="B252" s="196"/>
      <c r="C252" s="237" t="s">
        <v>638</v>
      </c>
      <c r="D252" s="237" t="s">
        <v>176</v>
      </c>
      <c r="E252" s="238" t="s">
        <v>466</v>
      </c>
      <c r="F252" s="239" t="s">
        <v>467</v>
      </c>
      <c r="G252" s="240" t="s">
        <v>179</v>
      </c>
      <c r="H252" s="241">
        <v>0.040000000000000001</v>
      </c>
      <c r="I252" s="242"/>
      <c r="J252" s="243">
        <f>ROUND(I252*H252,2)</f>
        <v>0</v>
      </c>
      <c r="K252" s="239" t="s">
        <v>311</v>
      </c>
      <c r="L252" s="244"/>
      <c r="M252" s="245" t="s">
        <v>1</v>
      </c>
      <c r="N252" s="246" t="s">
        <v>44</v>
      </c>
      <c r="O252" s="77"/>
      <c r="P252" s="206">
        <f>O252*H252</f>
        <v>0</v>
      </c>
      <c r="Q252" s="206">
        <v>1</v>
      </c>
      <c r="R252" s="206">
        <f>Q252*H252</f>
        <v>0.040000000000000001</v>
      </c>
      <c r="S252" s="206">
        <v>0</v>
      </c>
      <c r="T252" s="20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8" t="s">
        <v>455</v>
      </c>
      <c r="AT252" s="208" t="s">
        <v>176</v>
      </c>
      <c r="AU252" s="208" t="s">
        <v>89</v>
      </c>
      <c r="AY252" s="19" t="s">
        <v>145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9" t="s">
        <v>87</v>
      </c>
      <c r="BK252" s="209">
        <f>ROUND(I252*H252,2)</f>
        <v>0</v>
      </c>
      <c r="BL252" s="19" t="s">
        <v>236</v>
      </c>
      <c r="BM252" s="208" t="s">
        <v>1269</v>
      </c>
    </row>
    <row r="253" s="13" customFormat="1">
      <c r="A253" s="13"/>
      <c r="B253" s="214"/>
      <c r="C253" s="13"/>
      <c r="D253" s="210" t="s">
        <v>157</v>
      </c>
      <c r="E253" s="13"/>
      <c r="F253" s="216" t="s">
        <v>1270</v>
      </c>
      <c r="G253" s="13"/>
      <c r="H253" s="217">
        <v>0.040000000000000001</v>
      </c>
      <c r="I253" s="218"/>
      <c r="J253" s="13"/>
      <c r="K253" s="13"/>
      <c r="L253" s="214"/>
      <c r="M253" s="219"/>
      <c r="N253" s="220"/>
      <c r="O253" s="220"/>
      <c r="P253" s="220"/>
      <c r="Q253" s="220"/>
      <c r="R253" s="220"/>
      <c r="S253" s="220"/>
      <c r="T253" s="22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15" t="s">
        <v>157</v>
      </c>
      <c r="AU253" s="215" t="s">
        <v>89</v>
      </c>
      <c r="AV253" s="13" t="s">
        <v>89</v>
      </c>
      <c r="AW253" s="13" t="s">
        <v>3</v>
      </c>
      <c r="AX253" s="13" t="s">
        <v>87</v>
      </c>
      <c r="AY253" s="215" t="s">
        <v>145</v>
      </c>
    </row>
    <row r="254" s="2" customFormat="1" ht="24.15" customHeight="1">
      <c r="A254" s="38"/>
      <c r="B254" s="196"/>
      <c r="C254" s="197" t="s">
        <v>640</v>
      </c>
      <c r="D254" s="197" t="s">
        <v>148</v>
      </c>
      <c r="E254" s="198" t="s">
        <v>461</v>
      </c>
      <c r="F254" s="199" t="s">
        <v>462</v>
      </c>
      <c r="G254" s="200" t="s">
        <v>179</v>
      </c>
      <c r="H254" s="201">
        <v>0.055</v>
      </c>
      <c r="I254" s="202"/>
      <c r="J254" s="203">
        <f>ROUND(I254*H254,2)</f>
        <v>0</v>
      </c>
      <c r="K254" s="199" t="s">
        <v>311</v>
      </c>
      <c r="L254" s="39"/>
      <c r="M254" s="204" t="s">
        <v>1</v>
      </c>
      <c r="N254" s="205" t="s">
        <v>44</v>
      </c>
      <c r="O254" s="77"/>
      <c r="P254" s="206">
        <f>O254*H254</f>
        <v>0</v>
      </c>
      <c r="Q254" s="206">
        <v>0</v>
      </c>
      <c r="R254" s="206">
        <f>Q254*H254</f>
        <v>0</v>
      </c>
      <c r="S254" s="206">
        <v>0</v>
      </c>
      <c r="T254" s="20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8" t="s">
        <v>236</v>
      </c>
      <c r="AT254" s="208" t="s">
        <v>148</v>
      </c>
      <c r="AU254" s="208" t="s">
        <v>89</v>
      </c>
      <c r="AY254" s="19" t="s">
        <v>145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9" t="s">
        <v>87</v>
      </c>
      <c r="BK254" s="209">
        <f>ROUND(I254*H254,2)</f>
        <v>0</v>
      </c>
      <c r="BL254" s="19" t="s">
        <v>236</v>
      </c>
      <c r="BM254" s="208" t="s">
        <v>1271</v>
      </c>
    </row>
    <row r="255" s="13" customFormat="1">
      <c r="A255" s="13"/>
      <c r="B255" s="214"/>
      <c r="C255" s="13"/>
      <c r="D255" s="210" t="s">
        <v>157</v>
      </c>
      <c r="E255" s="215" t="s">
        <v>1</v>
      </c>
      <c r="F255" s="216" t="s">
        <v>1272</v>
      </c>
      <c r="G255" s="13"/>
      <c r="H255" s="217">
        <v>0.055</v>
      </c>
      <c r="I255" s="218"/>
      <c r="J255" s="13"/>
      <c r="K255" s="13"/>
      <c r="L255" s="214"/>
      <c r="M255" s="219"/>
      <c r="N255" s="220"/>
      <c r="O255" s="220"/>
      <c r="P255" s="220"/>
      <c r="Q255" s="220"/>
      <c r="R255" s="220"/>
      <c r="S255" s="220"/>
      <c r="T255" s="22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15" t="s">
        <v>157</v>
      </c>
      <c r="AU255" s="215" t="s">
        <v>89</v>
      </c>
      <c r="AV255" s="13" t="s">
        <v>89</v>
      </c>
      <c r="AW255" s="13" t="s">
        <v>36</v>
      </c>
      <c r="AX255" s="13" t="s">
        <v>87</v>
      </c>
      <c r="AY255" s="215" t="s">
        <v>145</v>
      </c>
    </row>
    <row r="256" s="12" customFormat="1" ht="25.92" customHeight="1">
      <c r="A256" s="12"/>
      <c r="B256" s="183"/>
      <c r="C256" s="12"/>
      <c r="D256" s="184" t="s">
        <v>78</v>
      </c>
      <c r="E256" s="185" t="s">
        <v>115</v>
      </c>
      <c r="F256" s="185" t="s">
        <v>116</v>
      </c>
      <c r="G256" s="12"/>
      <c r="H256" s="12"/>
      <c r="I256" s="186"/>
      <c r="J256" s="187">
        <f>BK256</f>
        <v>0</v>
      </c>
      <c r="K256" s="12"/>
      <c r="L256" s="183"/>
      <c r="M256" s="188"/>
      <c r="N256" s="189"/>
      <c r="O256" s="189"/>
      <c r="P256" s="190">
        <f>P257+P261</f>
        <v>0</v>
      </c>
      <c r="Q256" s="189"/>
      <c r="R256" s="190">
        <f>R257+R261</f>
        <v>0</v>
      </c>
      <c r="S256" s="189"/>
      <c r="T256" s="191">
        <f>T257+T261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84" t="s">
        <v>146</v>
      </c>
      <c r="AT256" s="192" t="s">
        <v>78</v>
      </c>
      <c r="AU256" s="192" t="s">
        <v>79</v>
      </c>
      <c r="AY256" s="184" t="s">
        <v>145</v>
      </c>
      <c r="BK256" s="193">
        <f>BK257+BK261</f>
        <v>0</v>
      </c>
    </row>
    <row r="257" s="12" customFormat="1" ht="22.8" customHeight="1">
      <c r="A257" s="12"/>
      <c r="B257" s="183"/>
      <c r="C257" s="12"/>
      <c r="D257" s="184" t="s">
        <v>78</v>
      </c>
      <c r="E257" s="194" t="s">
        <v>476</v>
      </c>
      <c r="F257" s="194" t="s">
        <v>477</v>
      </c>
      <c r="G257" s="12"/>
      <c r="H257" s="12"/>
      <c r="I257" s="186"/>
      <c r="J257" s="195">
        <f>BK257</f>
        <v>0</v>
      </c>
      <c r="K257" s="12"/>
      <c r="L257" s="183"/>
      <c r="M257" s="188"/>
      <c r="N257" s="189"/>
      <c r="O257" s="189"/>
      <c r="P257" s="190">
        <f>SUM(P258:P260)</f>
        <v>0</v>
      </c>
      <c r="Q257" s="189"/>
      <c r="R257" s="190">
        <f>SUM(R258:R260)</f>
        <v>0</v>
      </c>
      <c r="S257" s="189"/>
      <c r="T257" s="191">
        <f>SUM(T258:T260)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84" t="s">
        <v>146</v>
      </c>
      <c r="AT257" s="192" t="s">
        <v>78</v>
      </c>
      <c r="AU257" s="192" t="s">
        <v>87</v>
      </c>
      <c r="AY257" s="184" t="s">
        <v>145</v>
      </c>
      <c r="BK257" s="193">
        <f>SUM(BK258:BK260)</f>
        <v>0</v>
      </c>
    </row>
    <row r="258" s="2" customFormat="1" ht="14.4" customHeight="1">
      <c r="A258" s="38"/>
      <c r="B258" s="196"/>
      <c r="C258" s="197" t="s">
        <v>643</v>
      </c>
      <c r="D258" s="197" t="s">
        <v>148</v>
      </c>
      <c r="E258" s="198" t="s">
        <v>479</v>
      </c>
      <c r="F258" s="199" t="s">
        <v>480</v>
      </c>
      <c r="G258" s="200" t="s">
        <v>481</v>
      </c>
      <c r="H258" s="201">
        <v>1</v>
      </c>
      <c r="I258" s="202"/>
      <c r="J258" s="203">
        <f>ROUND(I258*H258,2)</f>
        <v>0</v>
      </c>
      <c r="K258" s="199" t="s">
        <v>311</v>
      </c>
      <c r="L258" s="39"/>
      <c r="M258" s="204" t="s">
        <v>1</v>
      </c>
      <c r="N258" s="205" t="s">
        <v>44</v>
      </c>
      <c r="O258" s="77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8" t="s">
        <v>482</v>
      </c>
      <c r="AT258" s="208" t="s">
        <v>148</v>
      </c>
      <c r="AU258" s="208" t="s">
        <v>89</v>
      </c>
      <c r="AY258" s="19" t="s">
        <v>145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9" t="s">
        <v>87</v>
      </c>
      <c r="BK258" s="209">
        <f>ROUND(I258*H258,2)</f>
        <v>0</v>
      </c>
      <c r="BL258" s="19" t="s">
        <v>482</v>
      </c>
      <c r="BM258" s="208" t="s">
        <v>1273</v>
      </c>
    </row>
    <row r="259" s="2" customFormat="1" ht="14.4" customHeight="1">
      <c r="A259" s="38"/>
      <c r="B259" s="196"/>
      <c r="C259" s="197" t="s">
        <v>648</v>
      </c>
      <c r="D259" s="197" t="s">
        <v>148</v>
      </c>
      <c r="E259" s="198" t="s">
        <v>485</v>
      </c>
      <c r="F259" s="199" t="s">
        <v>486</v>
      </c>
      <c r="G259" s="200" t="s">
        <v>481</v>
      </c>
      <c r="H259" s="201">
        <v>1</v>
      </c>
      <c r="I259" s="202"/>
      <c r="J259" s="203">
        <f>ROUND(I259*H259,2)</f>
        <v>0</v>
      </c>
      <c r="K259" s="199" t="s">
        <v>311</v>
      </c>
      <c r="L259" s="39"/>
      <c r="M259" s="204" t="s">
        <v>1</v>
      </c>
      <c r="N259" s="205" t="s">
        <v>44</v>
      </c>
      <c r="O259" s="77"/>
      <c r="P259" s="206">
        <f>O259*H259</f>
        <v>0</v>
      </c>
      <c r="Q259" s="206">
        <v>0</v>
      </c>
      <c r="R259" s="206">
        <f>Q259*H259</f>
        <v>0</v>
      </c>
      <c r="S259" s="206">
        <v>0</v>
      </c>
      <c r="T259" s="20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8" t="s">
        <v>482</v>
      </c>
      <c r="AT259" s="208" t="s">
        <v>148</v>
      </c>
      <c r="AU259" s="208" t="s">
        <v>89</v>
      </c>
      <c r="AY259" s="19" t="s">
        <v>145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9" t="s">
        <v>87</v>
      </c>
      <c r="BK259" s="209">
        <f>ROUND(I259*H259,2)</f>
        <v>0</v>
      </c>
      <c r="BL259" s="19" t="s">
        <v>482</v>
      </c>
      <c r="BM259" s="208" t="s">
        <v>1274</v>
      </c>
    </row>
    <row r="260" s="2" customFormat="1" ht="14.4" customHeight="1">
      <c r="A260" s="38"/>
      <c r="B260" s="196"/>
      <c r="C260" s="197" t="s">
        <v>651</v>
      </c>
      <c r="D260" s="197" t="s">
        <v>148</v>
      </c>
      <c r="E260" s="198" t="s">
        <v>489</v>
      </c>
      <c r="F260" s="199" t="s">
        <v>490</v>
      </c>
      <c r="G260" s="200" t="s">
        <v>481</v>
      </c>
      <c r="H260" s="201">
        <v>1</v>
      </c>
      <c r="I260" s="202"/>
      <c r="J260" s="203">
        <f>ROUND(I260*H260,2)</f>
        <v>0</v>
      </c>
      <c r="K260" s="199" t="s">
        <v>311</v>
      </c>
      <c r="L260" s="39"/>
      <c r="M260" s="204" t="s">
        <v>1</v>
      </c>
      <c r="N260" s="205" t="s">
        <v>44</v>
      </c>
      <c r="O260" s="77"/>
      <c r="P260" s="206">
        <f>O260*H260</f>
        <v>0</v>
      </c>
      <c r="Q260" s="206">
        <v>0</v>
      </c>
      <c r="R260" s="206">
        <f>Q260*H260</f>
        <v>0</v>
      </c>
      <c r="S260" s="206">
        <v>0</v>
      </c>
      <c r="T260" s="20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8" t="s">
        <v>482</v>
      </c>
      <c r="AT260" s="208" t="s">
        <v>148</v>
      </c>
      <c r="AU260" s="208" t="s">
        <v>89</v>
      </c>
      <c r="AY260" s="19" t="s">
        <v>145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9" t="s">
        <v>87</v>
      </c>
      <c r="BK260" s="209">
        <f>ROUND(I260*H260,2)</f>
        <v>0</v>
      </c>
      <c r="BL260" s="19" t="s">
        <v>482</v>
      </c>
      <c r="BM260" s="208" t="s">
        <v>1275</v>
      </c>
    </row>
    <row r="261" s="12" customFormat="1" ht="22.8" customHeight="1">
      <c r="A261" s="12"/>
      <c r="B261" s="183"/>
      <c r="C261" s="12"/>
      <c r="D261" s="184" t="s">
        <v>78</v>
      </c>
      <c r="E261" s="194" t="s">
        <v>492</v>
      </c>
      <c r="F261" s="194" t="s">
        <v>493</v>
      </c>
      <c r="G261" s="12"/>
      <c r="H261" s="12"/>
      <c r="I261" s="186"/>
      <c r="J261" s="195">
        <f>BK261</f>
        <v>0</v>
      </c>
      <c r="K261" s="12"/>
      <c r="L261" s="183"/>
      <c r="M261" s="188"/>
      <c r="N261" s="189"/>
      <c r="O261" s="189"/>
      <c r="P261" s="190">
        <f>P262</f>
        <v>0</v>
      </c>
      <c r="Q261" s="189"/>
      <c r="R261" s="190">
        <f>R262</f>
        <v>0</v>
      </c>
      <c r="S261" s="189"/>
      <c r="T261" s="191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84" t="s">
        <v>146</v>
      </c>
      <c r="AT261" s="192" t="s">
        <v>78</v>
      </c>
      <c r="AU261" s="192" t="s">
        <v>87</v>
      </c>
      <c r="AY261" s="184" t="s">
        <v>145</v>
      </c>
      <c r="BK261" s="193">
        <f>BK262</f>
        <v>0</v>
      </c>
    </row>
    <row r="262" s="2" customFormat="1" ht="14.4" customHeight="1">
      <c r="A262" s="38"/>
      <c r="B262" s="196"/>
      <c r="C262" s="197" t="s">
        <v>654</v>
      </c>
      <c r="D262" s="197" t="s">
        <v>148</v>
      </c>
      <c r="E262" s="198" t="s">
        <v>495</v>
      </c>
      <c r="F262" s="199" t="s">
        <v>493</v>
      </c>
      <c r="G262" s="200" t="s">
        <v>481</v>
      </c>
      <c r="H262" s="201">
        <v>1</v>
      </c>
      <c r="I262" s="202"/>
      <c r="J262" s="203">
        <f>ROUND(I262*H262,2)</f>
        <v>0</v>
      </c>
      <c r="K262" s="199" t="s">
        <v>311</v>
      </c>
      <c r="L262" s="39"/>
      <c r="M262" s="260" t="s">
        <v>1</v>
      </c>
      <c r="N262" s="261" t="s">
        <v>44</v>
      </c>
      <c r="O262" s="250"/>
      <c r="P262" s="262">
        <f>O262*H262</f>
        <v>0</v>
      </c>
      <c r="Q262" s="262">
        <v>0</v>
      </c>
      <c r="R262" s="262">
        <f>Q262*H262</f>
        <v>0</v>
      </c>
      <c r="S262" s="262">
        <v>0</v>
      </c>
      <c r="T262" s="263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8" t="s">
        <v>482</v>
      </c>
      <c r="AT262" s="208" t="s">
        <v>148</v>
      </c>
      <c r="AU262" s="208" t="s">
        <v>89</v>
      </c>
      <c r="AY262" s="19" t="s">
        <v>145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9" t="s">
        <v>87</v>
      </c>
      <c r="BK262" s="209">
        <f>ROUND(I262*H262,2)</f>
        <v>0</v>
      </c>
      <c r="BL262" s="19" t="s">
        <v>482</v>
      </c>
      <c r="BM262" s="208" t="s">
        <v>1276</v>
      </c>
    </row>
    <row r="263" s="2" customFormat="1" ht="6.96" customHeight="1">
      <c r="A263" s="38"/>
      <c r="B263" s="60"/>
      <c r="C263" s="61"/>
      <c r="D263" s="61"/>
      <c r="E263" s="61"/>
      <c r="F263" s="61"/>
      <c r="G263" s="61"/>
      <c r="H263" s="61"/>
      <c r="I263" s="156"/>
      <c r="J263" s="61"/>
      <c r="K263" s="61"/>
      <c r="L263" s="39"/>
      <c r="M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</row>
  </sheetData>
  <autoFilter ref="C132:K2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DESKTOP-R3K9QLK\User</dc:creator>
  <cp:lastModifiedBy>DESKTOP-R3K9QLK\User</cp:lastModifiedBy>
  <dcterms:created xsi:type="dcterms:W3CDTF">2020-07-27T11:50:06Z</dcterms:created>
  <dcterms:modified xsi:type="dcterms:W3CDTF">2020-07-27T11:50:19Z</dcterms:modified>
</cp:coreProperties>
</file>